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E04D2FD2-F8D8-492B-B521-A9FBB7872B35}" xr6:coauthVersionLast="41" xr6:coauthVersionMax="41" xr10:uidLastSave="{00000000-0000-0000-0000-000000000000}"/>
  <bookViews>
    <workbookView xWindow="1920" yWindow="1920" windowWidth="17280" windowHeight="8964" xr2:uid="{00000000-000D-0000-FFFF-FFFF00000000}"/>
  </bookViews>
  <sheets>
    <sheet name="Rekapitulace stavby" sheetId="1" r:id="rId1"/>
    <sheet name="SO 01 - Kruhový objezd Tá..." sheetId="2" r:id="rId2"/>
    <sheet name="SO 03 - Kruhový objezd Mí..." sheetId="3" r:id="rId3"/>
    <sheet name="SO 04 - Kruhový objezd Sa..." sheetId="4" r:id="rId4"/>
    <sheet name="SO 05 - Kruhový objezd Ve..." sheetId="5" r:id="rId5"/>
    <sheet name="SO 06 - Kruhový objezd Vá..." sheetId="6" r:id="rId6"/>
    <sheet name="SO 07 - Kruhový objezd Zn..." sheetId="7" r:id="rId7"/>
    <sheet name="Pokyny pro vyplnění" sheetId="8" r:id="rId8"/>
  </sheets>
  <definedNames>
    <definedName name="_xlnm._FilterDatabase" localSheetId="1" hidden="1">'SO 01 - Kruhový objezd Tá...'!$C$81:$K$165</definedName>
    <definedName name="_xlnm._FilterDatabase" localSheetId="2" hidden="1">'SO 03 - Kruhový objezd Mí...'!$C$81:$K$166</definedName>
    <definedName name="_xlnm._FilterDatabase" localSheetId="3" hidden="1">'SO 04 - Kruhový objezd Sa...'!$C$80:$K$131</definedName>
    <definedName name="_xlnm._FilterDatabase" localSheetId="4" hidden="1">'SO 05 - Kruhový objezd Ve...'!$C$84:$K$174</definedName>
    <definedName name="_xlnm._FilterDatabase" localSheetId="5" hidden="1">'SO 06 - Kruhový objezd Vá...'!$C$81:$K$160</definedName>
    <definedName name="_xlnm._FilterDatabase" localSheetId="6" hidden="1">'SO 07 - Kruhový objezd Zn...'!$C$80:$K$129</definedName>
    <definedName name="_xlnm.Print_Titles" localSheetId="0">'Rekapitulace stavby'!$49:$49</definedName>
    <definedName name="_xlnm.Print_Titles" localSheetId="1">'SO 01 - Kruhový objezd Tá...'!$81:$81</definedName>
    <definedName name="_xlnm.Print_Titles" localSheetId="2">'SO 03 - Kruhový objezd Mí...'!$81:$81</definedName>
    <definedName name="_xlnm.Print_Titles" localSheetId="3">'SO 04 - Kruhový objezd Sa...'!$80:$80</definedName>
    <definedName name="_xlnm.Print_Titles" localSheetId="4">'SO 05 - Kruhový objezd Ve...'!$84:$84</definedName>
    <definedName name="_xlnm.Print_Titles" localSheetId="5">'SO 06 - Kruhový objezd Vá...'!$81:$81</definedName>
    <definedName name="_xlnm.Print_Titles" localSheetId="6">'SO 07 - Kruhový objezd Zn...'!$80:$80</definedName>
    <definedName name="_xlnm.Print_Area" localSheetId="7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stavby'!$C$39:$AQ$58</definedName>
    <definedName name="_xlnm.Print_Area" localSheetId="1">'SO 01 - Kruhový objezd Tá...'!$C$4:$J$36,'SO 01 - Kruhový objezd Tá...'!$C$42:$J$63,'SO 01 - Kruhový objezd Tá...'!$C$69:$K$165</definedName>
    <definedName name="_xlnm.Print_Area" localSheetId="2">'SO 03 - Kruhový objezd Mí...'!$C$4:$J$36,'SO 03 - Kruhový objezd Mí...'!$C$42:$J$63,'SO 03 - Kruhový objezd Mí...'!$C$69:$K$166</definedName>
    <definedName name="_xlnm.Print_Area" localSheetId="3">'SO 04 - Kruhový objezd Sa...'!$C$4:$J$36,'SO 04 - Kruhový objezd Sa...'!$C$42:$J$62,'SO 04 - Kruhový objezd Sa...'!$C$68:$K$131</definedName>
    <definedName name="_xlnm.Print_Area" localSheetId="4">'SO 05 - Kruhový objezd Ve...'!$C$4:$J$36,'SO 05 - Kruhový objezd Ve...'!$C$42:$J$66,'SO 05 - Kruhový objezd Ve...'!$C$72:$K$174</definedName>
    <definedName name="_xlnm.Print_Area" localSheetId="5">'SO 06 - Kruhový objezd Vá...'!$C$4:$J$36,'SO 06 - Kruhový objezd Vá...'!$C$42:$J$63,'SO 06 - Kruhový objezd Vá...'!$C$69:$K$160</definedName>
    <definedName name="_xlnm.Print_Area" localSheetId="6">'SO 07 - Kruhový objezd Zn...'!$C$4:$J$36,'SO 07 - Kruhový objezd Zn...'!$C$42:$J$62,'SO 07 - Kruhový objezd Zn...'!$C$68:$K$129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22" i="7" l="1"/>
  <c r="AY57" i="1"/>
  <c r="AX57" i="1"/>
  <c r="BI129" i="7"/>
  <c r="BH129" i="7"/>
  <c r="BG129" i="7"/>
  <c r="BF129" i="7"/>
  <c r="T129" i="7"/>
  <c r="T128" i="7" s="1"/>
  <c r="R129" i="7"/>
  <c r="R128" i="7" s="1"/>
  <c r="P129" i="7"/>
  <c r="P128" i="7" s="1"/>
  <c r="BK129" i="7"/>
  <c r="BK128" i="7" s="1"/>
  <c r="J128" i="7" s="1"/>
  <c r="J61" i="7" s="1"/>
  <c r="J129" i="7"/>
  <c r="BE129" i="7" s="1"/>
  <c r="BI126" i="7"/>
  <c r="BH126" i="7"/>
  <c r="BG126" i="7"/>
  <c r="BF126" i="7"/>
  <c r="T126" i="7"/>
  <c r="R126" i="7"/>
  <c r="P126" i="7"/>
  <c r="BK126" i="7"/>
  <c r="J126" i="7"/>
  <c r="BE126" i="7" s="1"/>
  <c r="BI125" i="7"/>
  <c r="BH125" i="7"/>
  <c r="BG125" i="7"/>
  <c r="BF125" i="7"/>
  <c r="BE125" i="7"/>
  <c r="T125" i="7"/>
  <c r="R125" i="7"/>
  <c r="P125" i="7"/>
  <c r="BK125" i="7"/>
  <c r="J125" i="7"/>
  <c r="BI124" i="7"/>
  <c r="BH124" i="7"/>
  <c r="BG124" i="7"/>
  <c r="BF124" i="7"/>
  <c r="T124" i="7"/>
  <c r="R124" i="7"/>
  <c r="P124" i="7"/>
  <c r="BK124" i="7"/>
  <c r="J124" i="7"/>
  <c r="BE124" i="7" s="1"/>
  <c r="BI123" i="7"/>
  <c r="BH123" i="7"/>
  <c r="BG123" i="7"/>
  <c r="BF123" i="7"/>
  <c r="BE123" i="7"/>
  <c r="T123" i="7"/>
  <c r="T122" i="7" s="1"/>
  <c r="R123" i="7"/>
  <c r="R122" i="7" s="1"/>
  <c r="P123" i="7"/>
  <c r="BK123" i="7"/>
  <c r="BK122" i="7" s="1"/>
  <c r="J122" i="7" s="1"/>
  <c r="J60" i="7" s="1"/>
  <c r="J123" i="7"/>
  <c r="BI119" i="7"/>
  <c r="BH119" i="7"/>
  <c r="BG119" i="7"/>
  <c r="BF119" i="7"/>
  <c r="T119" i="7"/>
  <c r="R119" i="7"/>
  <c r="P119" i="7"/>
  <c r="BK119" i="7"/>
  <c r="J119" i="7"/>
  <c r="BE119" i="7" s="1"/>
  <c r="BI118" i="7"/>
  <c r="BH118" i="7"/>
  <c r="BG118" i="7"/>
  <c r="BF118" i="7"/>
  <c r="T118" i="7"/>
  <c r="R118" i="7"/>
  <c r="P118" i="7"/>
  <c r="BK118" i="7"/>
  <c r="J118" i="7"/>
  <c r="BE118" i="7" s="1"/>
  <c r="BI117" i="7"/>
  <c r="BH117" i="7"/>
  <c r="BG117" i="7"/>
  <c r="BF117" i="7"/>
  <c r="T117" i="7"/>
  <c r="R117" i="7"/>
  <c r="P117" i="7"/>
  <c r="BK117" i="7"/>
  <c r="J117" i="7"/>
  <c r="BE117" i="7" s="1"/>
  <c r="BI116" i="7"/>
  <c r="BH116" i="7"/>
  <c r="BG116" i="7"/>
  <c r="BF116" i="7"/>
  <c r="T116" i="7"/>
  <c r="R116" i="7"/>
  <c r="P116" i="7"/>
  <c r="BK116" i="7"/>
  <c r="J116" i="7"/>
  <c r="BE116" i="7" s="1"/>
  <c r="BI115" i="7"/>
  <c r="BH115" i="7"/>
  <c r="BG115" i="7"/>
  <c r="BF115" i="7"/>
  <c r="T115" i="7"/>
  <c r="R115" i="7"/>
  <c r="P115" i="7"/>
  <c r="BK115" i="7"/>
  <c r="J115" i="7"/>
  <c r="BE115" i="7" s="1"/>
  <c r="BI112" i="7"/>
  <c r="BH112" i="7"/>
  <c r="BG112" i="7"/>
  <c r="BF112" i="7"/>
  <c r="BE112" i="7"/>
  <c r="T112" i="7"/>
  <c r="R112" i="7"/>
  <c r="P112" i="7"/>
  <c r="BK112" i="7"/>
  <c r="J112" i="7"/>
  <c r="BI111" i="7"/>
  <c r="BH111" i="7"/>
  <c r="BG111" i="7"/>
  <c r="BF111" i="7"/>
  <c r="T111" i="7"/>
  <c r="T110" i="7" s="1"/>
  <c r="R111" i="7"/>
  <c r="R110" i="7" s="1"/>
  <c r="P111" i="7"/>
  <c r="P110" i="7" s="1"/>
  <c r="BK111" i="7"/>
  <c r="BK110" i="7" s="1"/>
  <c r="J110" i="7" s="1"/>
  <c r="J59" i="7" s="1"/>
  <c r="J111" i="7"/>
  <c r="BE111" i="7" s="1"/>
  <c r="BI107" i="7"/>
  <c r="BH107" i="7"/>
  <c r="BG107" i="7"/>
  <c r="BF107" i="7"/>
  <c r="T107" i="7"/>
  <c r="R107" i="7"/>
  <c r="P107" i="7"/>
  <c r="BK107" i="7"/>
  <c r="J107" i="7"/>
  <c r="BE107" i="7" s="1"/>
  <c r="BI106" i="7"/>
  <c r="BH106" i="7"/>
  <c r="BG106" i="7"/>
  <c r="BF106" i="7"/>
  <c r="BE106" i="7"/>
  <c r="T106" i="7"/>
  <c r="R106" i="7"/>
  <c r="P106" i="7"/>
  <c r="BK106" i="7"/>
  <c r="J106" i="7"/>
  <c r="BI105" i="7"/>
  <c r="BH105" i="7"/>
  <c r="BG105" i="7"/>
  <c r="BF105" i="7"/>
  <c r="T105" i="7"/>
  <c r="R105" i="7"/>
  <c r="P105" i="7"/>
  <c r="BK105" i="7"/>
  <c r="J105" i="7"/>
  <c r="BE105" i="7" s="1"/>
  <c r="BI104" i="7"/>
  <c r="BH104" i="7"/>
  <c r="BG104" i="7"/>
  <c r="BF104" i="7"/>
  <c r="BE104" i="7"/>
  <c r="T104" i="7"/>
  <c r="R104" i="7"/>
  <c r="P104" i="7"/>
  <c r="BK104" i="7"/>
  <c r="J104" i="7"/>
  <c r="BI103" i="7"/>
  <c r="BH103" i="7"/>
  <c r="BG103" i="7"/>
  <c r="BF103" i="7"/>
  <c r="BE103" i="7"/>
  <c r="T103" i="7"/>
  <c r="R103" i="7"/>
  <c r="P103" i="7"/>
  <c r="BK103" i="7"/>
  <c r="J103" i="7"/>
  <c r="BI102" i="7"/>
  <c r="BH102" i="7"/>
  <c r="BG102" i="7"/>
  <c r="BF102" i="7"/>
  <c r="BE102" i="7"/>
  <c r="T102" i="7"/>
  <c r="R102" i="7"/>
  <c r="P102" i="7"/>
  <c r="BK102" i="7"/>
  <c r="J102" i="7"/>
  <c r="BI101" i="7"/>
  <c r="BH101" i="7"/>
  <c r="BG101" i="7"/>
  <c r="BF101" i="7"/>
  <c r="BE101" i="7"/>
  <c r="T101" i="7"/>
  <c r="R101" i="7"/>
  <c r="P101" i="7"/>
  <c r="BK101" i="7"/>
  <c r="J101" i="7"/>
  <c r="BI98" i="7"/>
  <c r="BH98" i="7"/>
  <c r="BG98" i="7"/>
  <c r="BF98" i="7"/>
  <c r="BE98" i="7"/>
  <c r="T98" i="7"/>
  <c r="R98" i="7"/>
  <c r="P98" i="7"/>
  <c r="BK98" i="7"/>
  <c r="J98" i="7"/>
  <c r="BI97" i="7"/>
  <c r="BH97" i="7"/>
  <c r="BG97" i="7"/>
  <c r="BF97" i="7"/>
  <c r="BE97" i="7"/>
  <c r="T97" i="7"/>
  <c r="R97" i="7"/>
  <c r="P97" i="7"/>
  <c r="BK97" i="7"/>
  <c r="J97" i="7"/>
  <c r="BI95" i="7"/>
  <c r="BH95" i="7"/>
  <c r="BG95" i="7"/>
  <c r="BF95" i="7"/>
  <c r="BE95" i="7"/>
  <c r="T95" i="7"/>
  <c r="R95" i="7"/>
  <c r="P95" i="7"/>
  <c r="BK95" i="7"/>
  <c r="J95" i="7"/>
  <c r="BI94" i="7"/>
  <c r="BH94" i="7"/>
  <c r="BG94" i="7"/>
  <c r="BF94" i="7"/>
  <c r="BE94" i="7"/>
  <c r="T94" i="7"/>
  <c r="R94" i="7"/>
  <c r="P94" i="7"/>
  <c r="BK94" i="7"/>
  <c r="J94" i="7"/>
  <c r="BI91" i="7"/>
  <c r="BH91" i="7"/>
  <c r="BG91" i="7"/>
  <c r="BF91" i="7"/>
  <c r="BE91" i="7"/>
  <c r="T91" i="7"/>
  <c r="R91" i="7"/>
  <c r="P91" i="7"/>
  <c r="BK91" i="7"/>
  <c r="J91" i="7"/>
  <c r="BI89" i="7"/>
  <c r="BH89" i="7"/>
  <c r="BG89" i="7"/>
  <c r="BF89" i="7"/>
  <c r="BE89" i="7"/>
  <c r="T89" i="7"/>
  <c r="R89" i="7"/>
  <c r="P89" i="7"/>
  <c r="BK89" i="7"/>
  <c r="J89" i="7"/>
  <c r="BI87" i="7"/>
  <c r="BH87" i="7"/>
  <c r="BG87" i="7"/>
  <c r="BF87" i="7"/>
  <c r="BE87" i="7"/>
  <c r="T87" i="7"/>
  <c r="R87" i="7"/>
  <c r="P87" i="7"/>
  <c r="BK87" i="7"/>
  <c r="J87" i="7"/>
  <c r="BI86" i="7"/>
  <c r="BH86" i="7"/>
  <c r="BG86" i="7"/>
  <c r="BF86" i="7"/>
  <c r="BE86" i="7"/>
  <c r="T86" i="7"/>
  <c r="R86" i="7"/>
  <c r="P86" i="7"/>
  <c r="BK86" i="7"/>
  <c r="J86" i="7"/>
  <c r="BI85" i="7"/>
  <c r="BH85" i="7"/>
  <c r="BG85" i="7"/>
  <c r="BF85" i="7"/>
  <c r="BE85" i="7"/>
  <c r="T85" i="7"/>
  <c r="R85" i="7"/>
  <c r="P85" i="7"/>
  <c r="BK85" i="7"/>
  <c r="J85" i="7"/>
  <c r="BI84" i="7"/>
  <c r="F34" i="7" s="1"/>
  <c r="BD57" i="1" s="1"/>
  <c r="BH84" i="7"/>
  <c r="F33" i="7" s="1"/>
  <c r="BC57" i="1" s="1"/>
  <c r="BG84" i="7"/>
  <c r="F32" i="7" s="1"/>
  <c r="BB57" i="1" s="1"/>
  <c r="BF84" i="7"/>
  <c r="J31" i="7" s="1"/>
  <c r="AW57" i="1" s="1"/>
  <c r="BE84" i="7"/>
  <c r="T84" i="7"/>
  <c r="T83" i="7" s="1"/>
  <c r="R84" i="7"/>
  <c r="R83" i="7" s="1"/>
  <c r="R82" i="7" s="1"/>
  <c r="R81" i="7" s="1"/>
  <c r="P84" i="7"/>
  <c r="P83" i="7" s="1"/>
  <c r="P82" i="7" s="1"/>
  <c r="P81" i="7" s="1"/>
  <c r="AU57" i="1" s="1"/>
  <c r="BK84" i="7"/>
  <c r="BK83" i="7" s="1"/>
  <c r="J84" i="7"/>
  <c r="J77" i="7"/>
  <c r="F77" i="7"/>
  <c r="F75" i="7"/>
  <c r="E73" i="7"/>
  <c r="E71" i="7"/>
  <c r="J51" i="7"/>
  <c r="F51" i="7"/>
  <c r="F49" i="7"/>
  <c r="E47" i="7"/>
  <c r="J18" i="7"/>
  <c r="E18" i="7"/>
  <c r="F52" i="7" s="1"/>
  <c r="J17" i="7"/>
  <c r="J12" i="7"/>
  <c r="J75" i="7" s="1"/>
  <c r="E7" i="7"/>
  <c r="E45" i="7" s="1"/>
  <c r="AY56" i="1"/>
  <c r="AX56" i="1"/>
  <c r="BI160" i="6"/>
  <c r="BH160" i="6"/>
  <c r="BG160" i="6"/>
  <c r="BF160" i="6"/>
  <c r="T160" i="6"/>
  <c r="T159" i="6" s="1"/>
  <c r="R160" i="6"/>
  <c r="R159" i="6" s="1"/>
  <c r="P160" i="6"/>
  <c r="P159" i="6" s="1"/>
  <c r="BK160" i="6"/>
  <c r="BK159" i="6" s="1"/>
  <c r="J159" i="6" s="1"/>
  <c r="J62" i="6" s="1"/>
  <c r="J160" i="6"/>
  <c r="BE160" i="6" s="1"/>
  <c r="BI157" i="6"/>
  <c r="BH157" i="6"/>
  <c r="BG157" i="6"/>
  <c r="BF157" i="6"/>
  <c r="BE157" i="6"/>
  <c r="T157" i="6"/>
  <c r="R157" i="6"/>
  <c r="P157" i="6"/>
  <c r="BK157" i="6"/>
  <c r="J157" i="6"/>
  <c r="BI156" i="6"/>
  <c r="BH156" i="6"/>
  <c r="BG156" i="6"/>
  <c r="BF156" i="6"/>
  <c r="BE156" i="6"/>
  <c r="T156" i="6"/>
  <c r="R156" i="6"/>
  <c r="P156" i="6"/>
  <c r="BK156" i="6"/>
  <c r="J156" i="6"/>
  <c r="BI155" i="6"/>
  <c r="BH155" i="6"/>
  <c r="BG155" i="6"/>
  <c r="BF155" i="6"/>
  <c r="BE155" i="6"/>
  <c r="T155" i="6"/>
  <c r="R155" i="6"/>
  <c r="P155" i="6"/>
  <c r="BK155" i="6"/>
  <c r="J155" i="6"/>
  <c r="BI154" i="6"/>
  <c r="BH154" i="6"/>
  <c r="BG154" i="6"/>
  <c r="BF154" i="6"/>
  <c r="BE154" i="6"/>
  <c r="T154" i="6"/>
  <c r="T153" i="6" s="1"/>
  <c r="R154" i="6"/>
  <c r="R153" i="6" s="1"/>
  <c r="P154" i="6"/>
  <c r="P153" i="6" s="1"/>
  <c r="BK154" i="6"/>
  <c r="BK153" i="6" s="1"/>
  <c r="J153" i="6" s="1"/>
  <c r="J61" i="6" s="1"/>
  <c r="J154" i="6"/>
  <c r="BI152" i="6"/>
  <c r="BH152" i="6"/>
  <c r="BG152" i="6"/>
  <c r="BF152" i="6"/>
  <c r="T152" i="6"/>
  <c r="R152" i="6"/>
  <c r="P152" i="6"/>
  <c r="BK152" i="6"/>
  <c r="J152" i="6"/>
  <c r="BE152" i="6" s="1"/>
  <c r="BI151" i="6"/>
  <c r="BH151" i="6"/>
  <c r="BG151" i="6"/>
  <c r="BF151" i="6"/>
  <c r="T151" i="6"/>
  <c r="R151" i="6"/>
  <c r="P151" i="6"/>
  <c r="BK151" i="6"/>
  <c r="J151" i="6"/>
  <c r="BE151" i="6" s="1"/>
  <c r="BI150" i="6"/>
  <c r="BH150" i="6"/>
  <c r="BG150" i="6"/>
  <c r="BF150" i="6"/>
  <c r="T150" i="6"/>
  <c r="R150" i="6"/>
  <c r="P150" i="6"/>
  <c r="BK150" i="6"/>
  <c r="J150" i="6"/>
  <c r="BE150" i="6" s="1"/>
  <c r="BI147" i="6"/>
  <c r="BH147" i="6"/>
  <c r="BG147" i="6"/>
  <c r="BF147" i="6"/>
  <c r="T147" i="6"/>
  <c r="R147" i="6"/>
  <c r="P147" i="6"/>
  <c r="BK147" i="6"/>
  <c r="J147" i="6"/>
  <c r="BE147" i="6" s="1"/>
  <c r="BI146" i="6"/>
  <c r="BH146" i="6"/>
  <c r="BG146" i="6"/>
  <c r="BF146" i="6"/>
  <c r="T146" i="6"/>
  <c r="R146" i="6"/>
  <c r="P146" i="6"/>
  <c r="BK146" i="6"/>
  <c r="J146" i="6"/>
  <c r="BE146" i="6" s="1"/>
  <c r="BI144" i="6"/>
  <c r="BH144" i="6"/>
  <c r="BG144" i="6"/>
  <c r="BF144" i="6"/>
  <c r="T144" i="6"/>
  <c r="R144" i="6"/>
  <c r="P144" i="6"/>
  <c r="BK144" i="6"/>
  <c r="J144" i="6"/>
  <c r="BE144" i="6" s="1"/>
  <c r="BI143" i="6"/>
  <c r="BH143" i="6"/>
  <c r="BG143" i="6"/>
  <c r="BF143" i="6"/>
  <c r="BE143" i="6"/>
  <c r="T143" i="6"/>
  <c r="R143" i="6"/>
  <c r="P143" i="6"/>
  <c r="BK143" i="6"/>
  <c r="J143" i="6"/>
  <c r="BI140" i="6"/>
  <c r="BH140" i="6"/>
  <c r="BG140" i="6"/>
  <c r="BF140" i="6"/>
  <c r="T140" i="6"/>
  <c r="R140" i="6"/>
  <c r="P140" i="6"/>
  <c r="BK140" i="6"/>
  <c r="J140" i="6"/>
  <c r="BE140" i="6" s="1"/>
  <c r="BI138" i="6"/>
  <c r="BH138" i="6"/>
  <c r="BG138" i="6"/>
  <c r="BF138" i="6"/>
  <c r="BE138" i="6"/>
  <c r="T138" i="6"/>
  <c r="R138" i="6"/>
  <c r="P138" i="6"/>
  <c r="BK138" i="6"/>
  <c r="J138" i="6"/>
  <c r="BI136" i="6"/>
  <c r="BH136" i="6"/>
  <c r="BG136" i="6"/>
  <c r="BF136" i="6"/>
  <c r="T136" i="6"/>
  <c r="R136" i="6"/>
  <c r="P136" i="6"/>
  <c r="BK136" i="6"/>
  <c r="J136" i="6"/>
  <c r="BE136" i="6" s="1"/>
  <c r="BI135" i="6"/>
  <c r="BH135" i="6"/>
  <c r="BG135" i="6"/>
  <c r="BF135" i="6"/>
  <c r="T135" i="6"/>
  <c r="R135" i="6"/>
  <c r="P135" i="6"/>
  <c r="BK135" i="6"/>
  <c r="J135" i="6"/>
  <c r="BE135" i="6" s="1"/>
  <c r="BI132" i="6"/>
  <c r="BH132" i="6"/>
  <c r="BG132" i="6"/>
  <c r="BF132" i="6"/>
  <c r="BE132" i="6"/>
  <c r="T132" i="6"/>
  <c r="R132" i="6"/>
  <c r="P132" i="6"/>
  <c r="BK132" i="6"/>
  <c r="J132" i="6"/>
  <c r="BI131" i="6"/>
  <c r="BH131" i="6"/>
  <c r="BG131" i="6"/>
  <c r="BF131" i="6"/>
  <c r="T131" i="6"/>
  <c r="R131" i="6"/>
  <c r="P131" i="6"/>
  <c r="BK131" i="6"/>
  <c r="J131" i="6"/>
  <c r="BE131" i="6" s="1"/>
  <c r="BI130" i="6"/>
  <c r="BH130" i="6"/>
  <c r="BG130" i="6"/>
  <c r="BF130" i="6"/>
  <c r="BE130" i="6"/>
  <c r="T130" i="6"/>
  <c r="R130" i="6"/>
  <c r="P130" i="6"/>
  <c r="BK130" i="6"/>
  <c r="J130" i="6"/>
  <c r="BI129" i="6"/>
  <c r="BH129" i="6"/>
  <c r="BG129" i="6"/>
  <c r="BF129" i="6"/>
  <c r="T129" i="6"/>
  <c r="R129" i="6"/>
  <c r="P129" i="6"/>
  <c r="BK129" i="6"/>
  <c r="J129" i="6"/>
  <c r="BE129" i="6" s="1"/>
  <c r="BI128" i="6"/>
  <c r="BH128" i="6"/>
  <c r="BG128" i="6"/>
  <c r="BF128" i="6"/>
  <c r="BE128" i="6"/>
  <c r="T128" i="6"/>
  <c r="R128" i="6"/>
  <c r="P128" i="6"/>
  <c r="BK128" i="6"/>
  <c r="J128" i="6"/>
  <c r="BI127" i="6"/>
  <c r="BH127" i="6"/>
  <c r="BG127" i="6"/>
  <c r="BF127" i="6"/>
  <c r="T127" i="6"/>
  <c r="R127" i="6"/>
  <c r="P127" i="6"/>
  <c r="BK127" i="6"/>
  <c r="J127" i="6"/>
  <c r="BE127" i="6" s="1"/>
  <c r="BI126" i="6"/>
  <c r="BH126" i="6"/>
  <c r="BG126" i="6"/>
  <c r="BF126" i="6"/>
  <c r="BE126" i="6"/>
  <c r="T126" i="6"/>
  <c r="R126" i="6"/>
  <c r="P126" i="6"/>
  <c r="BK126" i="6"/>
  <c r="J126" i="6"/>
  <c r="BI124" i="6"/>
  <c r="BH124" i="6"/>
  <c r="BG124" i="6"/>
  <c r="BF124" i="6"/>
  <c r="T124" i="6"/>
  <c r="R124" i="6"/>
  <c r="P124" i="6"/>
  <c r="BK124" i="6"/>
  <c r="J124" i="6"/>
  <c r="BE124" i="6" s="1"/>
  <c r="BI123" i="6"/>
  <c r="BH123" i="6"/>
  <c r="BG123" i="6"/>
  <c r="BF123" i="6"/>
  <c r="BE123" i="6"/>
  <c r="T123" i="6"/>
  <c r="R123" i="6"/>
  <c r="P123" i="6"/>
  <c r="BK123" i="6"/>
  <c r="J123" i="6"/>
  <c r="BI122" i="6"/>
  <c r="BH122" i="6"/>
  <c r="BG122" i="6"/>
  <c r="BF122" i="6"/>
  <c r="T122" i="6"/>
  <c r="T121" i="6" s="1"/>
  <c r="R122" i="6"/>
  <c r="R121" i="6" s="1"/>
  <c r="P122" i="6"/>
  <c r="P121" i="6" s="1"/>
  <c r="BK122" i="6"/>
  <c r="BK121" i="6" s="1"/>
  <c r="J121" i="6" s="1"/>
  <c r="J60" i="6" s="1"/>
  <c r="J122" i="6"/>
  <c r="BE122" i="6" s="1"/>
  <c r="BI118" i="6"/>
  <c r="BH118" i="6"/>
  <c r="BG118" i="6"/>
  <c r="BF118" i="6"/>
  <c r="BE118" i="6"/>
  <c r="T118" i="6"/>
  <c r="R118" i="6"/>
  <c r="P118" i="6"/>
  <c r="BK118" i="6"/>
  <c r="J118" i="6"/>
  <c r="BI117" i="6"/>
  <c r="BH117" i="6"/>
  <c r="BG117" i="6"/>
  <c r="BF117" i="6"/>
  <c r="T117" i="6"/>
  <c r="R117" i="6"/>
  <c r="P117" i="6"/>
  <c r="BK117" i="6"/>
  <c r="J117" i="6"/>
  <c r="BE117" i="6" s="1"/>
  <c r="BI116" i="6"/>
  <c r="BH116" i="6"/>
  <c r="BG116" i="6"/>
  <c r="BF116" i="6"/>
  <c r="BE116" i="6"/>
  <c r="T116" i="6"/>
  <c r="R116" i="6"/>
  <c r="P116" i="6"/>
  <c r="BK116" i="6"/>
  <c r="J116" i="6"/>
  <c r="BI115" i="6"/>
  <c r="BH115" i="6"/>
  <c r="BG115" i="6"/>
  <c r="BF115" i="6"/>
  <c r="T115" i="6"/>
  <c r="R115" i="6"/>
  <c r="P115" i="6"/>
  <c r="BK115" i="6"/>
  <c r="J115" i="6"/>
  <c r="BE115" i="6" s="1"/>
  <c r="BI114" i="6"/>
  <c r="BH114" i="6"/>
  <c r="BG114" i="6"/>
  <c r="BF114" i="6"/>
  <c r="BE114" i="6"/>
  <c r="T114" i="6"/>
  <c r="R114" i="6"/>
  <c r="P114" i="6"/>
  <c r="BK114" i="6"/>
  <c r="J114" i="6"/>
  <c r="BI113" i="6"/>
  <c r="BH113" i="6"/>
  <c r="BG113" i="6"/>
  <c r="BF113" i="6"/>
  <c r="T113" i="6"/>
  <c r="R113" i="6"/>
  <c r="P113" i="6"/>
  <c r="BK113" i="6"/>
  <c r="J113" i="6"/>
  <c r="BE113" i="6" s="1"/>
  <c r="BI112" i="6"/>
  <c r="BH112" i="6"/>
  <c r="BG112" i="6"/>
  <c r="BF112" i="6"/>
  <c r="BE112" i="6"/>
  <c r="T112" i="6"/>
  <c r="R112" i="6"/>
  <c r="P112" i="6"/>
  <c r="BK112" i="6"/>
  <c r="J112" i="6"/>
  <c r="BI109" i="6"/>
  <c r="BH109" i="6"/>
  <c r="BG109" i="6"/>
  <c r="BF109" i="6"/>
  <c r="BE109" i="6"/>
  <c r="T109" i="6"/>
  <c r="R109" i="6"/>
  <c r="P109" i="6"/>
  <c r="BK109" i="6"/>
  <c r="J109" i="6"/>
  <c r="BI107" i="6"/>
  <c r="BH107" i="6"/>
  <c r="BG107" i="6"/>
  <c r="BF107" i="6"/>
  <c r="BE107" i="6"/>
  <c r="T107" i="6"/>
  <c r="R107" i="6"/>
  <c r="P107" i="6"/>
  <c r="BK107" i="6"/>
  <c r="J107" i="6"/>
  <c r="BI105" i="6"/>
  <c r="BH105" i="6"/>
  <c r="BG105" i="6"/>
  <c r="BF105" i="6"/>
  <c r="BE105" i="6"/>
  <c r="T105" i="6"/>
  <c r="R105" i="6"/>
  <c r="P105" i="6"/>
  <c r="BK105" i="6"/>
  <c r="J105" i="6"/>
  <c r="BI104" i="6"/>
  <c r="BH104" i="6"/>
  <c r="BG104" i="6"/>
  <c r="BF104" i="6"/>
  <c r="BE104" i="6"/>
  <c r="T104" i="6"/>
  <c r="R104" i="6"/>
  <c r="P104" i="6"/>
  <c r="BK104" i="6"/>
  <c r="J104" i="6"/>
  <c r="BI101" i="6"/>
  <c r="BH101" i="6"/>
  <c r="BG101" i="6"/>
  <c r="BF101" i="6"/>
  <c r="BE101" i="6"/>
  <c r="T101" i="6"/>
  <c r="R101" i="6"/>
  <c r="P101" i="6"/>
  <c r="BK101" i="6"/>
  <c r="J101" i="6"/>
  <c r="BI99" i="6"/>
  <c r="BH99" i="6"/>
  <c r="BG99" i="6"/>
  <c r="BF99" i="6"/>
  <c r="BE99" i="6"/>
  <c r="T99" i="6"/>
  <c r="R99" i="6"/>
  <c r="P99" i="6"/>
  <c r="BK99" i="6"/>
  <c r="J99" i="6"/>
  <c r="BI97" i="6"/>
  <c r="BH97" i="6"/>
  <c r="BG97" i="6"/>
  <c r="BF97" i="6"/>
  <c r="BE97" i="6"/>
  <c r="T97" i="6"/>
  <c r="R97" i="6"/>
  <c r="P97" i="6"/>
  <c r="BK97" i="6"/>
  <c r="J97" i="6"/>
  <c r="BI96" i="6"/>
  <c r="BH96" i="6"/>
  <c r="BG96" i="6"/>
  <c r="BF96" i="6"/>
  <c r="BE96" i="6"/>
  <c r="T96" i="6"/>
  <c r="R96" i="6"/>
  <c r="P96" i="6"/>
  <c r="BK96" i="6"/>
  <c r="J96" i="6"/>
  <c r="BI95" i="6"/>
  <c r="BH95" i="6"/>
  <c r="BG95" i="6"/>
  <c r="BF95" i="6"/>
  <c r="BE95" i="6"/>
  <c r="T95" i="6"/>
  <c r="R95" i="6"/>
  <c r="P95" i="6"/>
  <c r="BK95" i="6"/>
  <c r="J95" i="6"/>
  <c r="BI94" i="6"/>
  <c r="BH94" i="6"/>
  <c r="BG94" i="6"/>
  <c r="BF94" i="6"/>
  <c r="BE94" i="6"/>
  <c r="T94" i="6"/>
  <c r="T93" i="6" s="1"/>
  <c r="R94" i="6"/>
  <c r="R93" i="6" s="1"/>
  <c r="P94" i="6"/>
  <c r="P93" i="6" s="1"/>
  <c r="BK94" i="6"/>
  <c r="BK93" i="6" s="1"/>
  <c r="J93" i="6" s="1"/>
  <c r="J59" i="6" s="1"/>
  <c r="J94" i="6"/>
  <c r="BI92" i="6"/>
  <c r="BH92" i="6"/>
  <c r="BG92" i="6"/>
  <c r="BF92" i="6"/>
  <c r="T92" i="6"/>
  <c r="R92" i="6"/>
  <c r="P92" i="6"/>
  <c r="BK92" i="6"/>
  <c r="J92" i="6"/>
  <c r="BE92" i="6" s="1"/>
  <c r="BI91" i="6"/>
  <c r="BH91" i="6"/>
  <c r="BG91" i="6"/>
  <c r="BF91" i="6"/>
  <c r="T91" i="6"/>
  <c r="R91" i="6"/>
  <c r="P91" i="6"/>
  <c r="BK91" i="6"/>
  <c r="J91" i="6"/>
  <c r="BE91" i="6" s="1"/>
  <c r="BI89" i="6"/>
  <c r="BH89" i="6"/>
  <c r="BG89" i="6"/>
  <c r="BF89" i="6"/>
  <c r="T89" i="6"/>
  <c r="R89" i="6"/>
  <c r="P89" i="6"/>
  <c r="BK89" i="6"/>
  <c r="J89" i="6"/>
  <c r="BE89" i="6" s="1"/>
  <c r="BI88" i="6"/>
  <c r="BH88" i="6"/>
  <c r="BG88" i="6"/>
  <c r="BF88" i="6"/>
  <c r="T88" i="6"/>
  <c r="R88" i="6"/>
  <c r="P88" i="6"/>
  <c r="BK88" i="6"/>
  <c r="J88" i="6"/>
  <c r="BE88" i="6" s="1"/>
  <c r="BI87" i="6"/>
  <c r="BH87" i="6"/>
  <c r="BG87" i="6"/>
  <c r="BF87" i="6"/>
  <c r="T87" i="6"/>
  <c r="R87" i="6"/>
  <c r="P87" i="6"/>
  <c r="BK87" i="6"/>
  <c r="J87" i="6"/>
  <c r="BE87" i="6" s="1"/>
  <c r="BI85" i="6"/>
  <c r="F34" i="6" s="1"/>
  <c r="BD56" i="1" s="1"/>
  <c r="BH85" i="6"/>
  <c r="F33" i="6" s="1"/>
  <c r="BC56" i="1" s="1"/>
  <c r="BG85" i="6"/>
  <c r="F32" i="6" s="1"/>
  <c r="BB56" i="1" s="1"/>
  <c r="BF85" i="6"/>
  <c r="J31" i="6" s="1"/>
  <c r="AW56" i="1" s="1"/>
  <c r="T85" i="6"/>
  <c r="T84" i="6" s="1"/>
  <c r="T83" i="6" s="1"/>
  <c r="T82" i="6" s="1"/>
  <c r="R85" i="6"/>
  <c r="R84" i="6" s="1"/>
  <c r="P85" i="6"/>
  <c r="P84" i="6" s="1"/>
  <c r="BK85" i="6"/>
  <c r="BK84" i="6" s="1"/>
  <c r="J85" i="6"/>
  <c r="BE85" i="6" s="1"/>
  <c r="J78" i="6"/>
  <c r="F78" i="6"/>
  <c r="J76" i="6"/>
  <c r="F76" i="6"/>
  <c r="E74" i="6"/>
  <c r="F52" i="6"/>
  <c r="J51" i="6"/>
  <c r="F51" i="6"/>
  <c r="F49" i="6"/>
  <c r="E47" i="6"/>
  <c r="J18" i="6"/>
  <c r="E18" i="6"/>
  <c r="F79" i="6" s="1"/>
  <c r="J17" i="6"/>
  <c r="J12" i="6"/>
  <c r="J49" i="6" s="1"/>
  <c r="E7" i="6"/>
  <c r="E45" i="6" s="1"/>
  <c r="AY55" i="1"/>
  <c r="AX55" i="1"/>
  <c r="BI174" i="5"/>
  <c r="BH174" i="5"/>
  <c r="BG174" i="5"/>
  <c r="BF174" i="5"/>
  <c r="T174" i="5"/>
  <c r="R174" i="5"/>
  <c r="P174" i="5"/>
  <c r="BK174" i="5"/>
  <c r="J174" i="5"/>
  <c r="BE174" i="5" s="1"/>
  <c r="BI172" i="5"/>
  <c r="BH172" i="5"/>
  <c r="BG172" i="5"/>
  <c r="BF172" i="5"/>
  <c r="T172" i="5"/>
  <c r="R172" i="5"/>
  <c r="P172" i="5"/>
  <c r="BK172" i="5"/>
  <c r="J172" i="5"/>
  <c r="BE172" i="5" s="1"/>
  <c r="BI171" i="5"/>
  <c r="BH171" i="5"/>
  <c r="BG171" i="5"/>
  <c r="BF171" i="5"/>
  <c r="T171" i="5"/>
  <c r="T170" i="5" s="1"/>
  <c r="R171" i="5"/>
  <c r="R170" i="5" s="1"/>
  <c r="P171" i="5"/>
  <c r="P170" i="5" s="1"/>
  <c r="BK171" i="5"/>
  <c r="BK170" i="5" s="1"/>
  <c r="J170" i="5" s="1"/>
  <c r="J65" i="5" s="1"/>
  <c r="J171" i="5"/>
  <c r="BE171" i="5" s="1"/>
  <c r="BI169" i="5"/>
  <c r="BH169" i="5"/>
  <c r="BG169" i="5"/>
  <c r="BF169" i="5"/>
  <c r="BE169" i="5"/>
  <c r="T169" i="5"/>
  <c r="R169" i="5"/>
  <c r="P169" i="5"/>
  <c r="BK169" i="5"/>
  <c r="J169" i="5"/>
  <c r="BI167" i="5"/>
  <c r="BH167" i="5"/>
  <c r="BG167" i="5"/>
  <c r="BF167" i="5"/>
  <c r="BE167" i="5"/>
  <c r="T167" i="5"/>
  <c r="R167" i="5"/>
  <c r="P167" i="5"/>
  <c r="BK167" i="5"/>
  <c r="J167" i="5"/>
  <c r="BI166" i="5"/>
  <c r="BH166" i="5"/>
  <c r="BG166" i="5"/>
  <c r="BF166" i="5"/>
  <c r="BE166" i="5"/>
  <c r="T166" i="5"/>
  <c r="T165" i="5" s="1"/>
  <c r="R166" i="5"/>
  <c r="R165" i="5" s="1"/>
  <c r="R164" i="5" s="1"/>
  <c r="P166" i="5"/>
  <c r="P165" i="5" s="1"/>
  <c r="P164" i="5" s="1"/>
  <c r="BK166" i="5"/>
  <c r="BK165" i="5" s="1"/>
  <c r="J166" i="5"/>
  <c r="BI163" i="5"/>
  <c r="BH163" i="5"/>
  <c r="BG163" i="5"/>
  <c r="BF163" i="5"/>
  <c r="BE163" i="5"/>
  <c r="T163" i="5"/>
  <c r="T162" i="5" s="1"/>
  <c r="R163" i="5"/>
  <c r="R162" i="5" s="1"/>
  <c r="P163" i="5"/>
  <c r="P162" i="5" s="1"/>
  <c r="BK163" i="5"/>
  <c r="BK162" i="5" s="1"/>
  <c r="J162" i="5" s="1"/>
  <c r="J62" i="5" s="1"/>
  <c r="J163" i="5"/>
  <c r="BI161" i="5"/>
  <c r="BH161" i="5"/>
  <c r="BG161" i="5"/>
  <c r="BF161" i="5"/>
  <c r="T161" i="5"/>
  <c r="R161" i="5"/>
  <c r="P161" i="5"/>
  <c r="BK161" i="5"/>
  <c r="J161" i="5"/>
  <c r="BE161" i="5" s="1"/>
  <c r="BI159" i="5"/>
  <c r="BH159" i="5"/>
  <c r="BG159" i="5"/>
  <c r="BF159" i="5"/>
  <c r="T159" i="5"/>
  <c r="R159" i="5"/>
  <c r="P159" i="5"/>
  <c r="BK159" i="5"/>
  <c r="J159" i="5"/>
  <c r="BE159" i="5" s="1"/>
  <c r="BI157" i="5"/>
  <c r="BH157" i="5"/>
  <c r="BG157" i="5"/>
  <c r="BF157" i="5"/>
  <c r="T157" i="5"/>
  <c r="T156" i="5" s="1"/>
  <c r="R157" i="5"/>
  <c r="R156" i="5" s="1"/>
  <c r="P157" i="5"/>
  <c r="P156" i="5" s="1"/>
  <c r="BK157" i="5"/>
  <c r="BK156" i="5" s="1"/>
  <c r="J156" i="5" s="1"/>
  <c r="J61" i="5" s="1"/>
  <c r="J157" i="5"/>
  <c r="BE157" i="5" s="1"/>
  <c r="BI155" i="5"/>
  <c r="BH155" i="5"/>
  <c r="BG155" i="5"/>
  <c r="BF155" i="5"/>
  <c r="BE155" i="5"/>
  <c r="T155" i="5"/>
  <c r="R155" i="5"/>
  <c r="P155" i="5"/>
  <c r="BK155" i="5"/>
  <c r="J155" i="5"/>
  <c r="BI154" i="5"/>
  <c r="BH154" i="5"/>
  <c r="BG154" i="5"/>
  <c r="BF154" i="5"/>
  <c r="BE154" i="5"/>
  <c r="T154" i="5"/>
  <c r="R154" i="5"/>
  <c r="P154" i="5"/>
  <c r="BK154" i="5"/>
  <c r="J154" i="5"/>
  <c r="BI153" i="5"/>
  <c r="BH153" i="5"/>
  <c r="BG153" i="5"/>
  <c r="BF153" i="5"/>
  <c r="BE153" i="5"/>
  <c r="T153" i="5"/>
  <c r="R153" i="5"/>
  <c r="P153" i="5"/>
  <c r="BK153" i="5"/>
  <c r="J153" i="5"/>
  <c r="BI150" i="5"/>
  <c r="BH150" i="5"/>
  <c r="BG150" i="5"/>
  <c r="BF150" i="5"/>
  <c r="BE150" i="5"/>
  <c r="T150" i="5"/>
  <c r="R150" i="5"/>
  <c r="P150" i="5"/>
  <c r="BK150" i="5"/>
  <c r="J150" i="5"/>
  <c r="BI149" i="5"/>
  <c r="BH149" i="5"/>
  <c r="BG149" i="5"/>
  <c r="BF149" i="5"/>
  <c r="BE149" i="5"/>
  <c r="T149" i="5"/>
  <c r="R149" i="5"/>
  <c r="P149" i="5"/>
  <c r="BK149" i="5"/>
  <c r="J149" i="5"/>
  <c r="BI147" i="5"/>
  <c r="BH147" i="5"/>
  <c r="BG147" i="5"/>
  <c r="BF147" i="5"/>
  <c r="BE147" i="5"/>
  <c r="T147" i="5"/>
  <c r="R147" i="5"/>
  <c r="P147" i="5"/>
  <c r="BK147" i="5"/>
  <c r="J147" i="5"/>
  <c r="BI146" i="5"/>
  <c r="BH146" i="5"/>
  <c r="BG146" i="5"/>
  <c r="BF146" i="5"/>
  <c r="BE146" i="5"/>
  <c r="T146" i="5"/>
  <c r="R146" i="5"/>
  <c r="P146" i="5"/>
  <c r="BK146" i="5"/>
  <c r="J146" i="5"/>
  <c r="BI143" i="5"/>
  <c r="BH143" i="5"/>
  <c r="BG143" i="5"/>
  <c r="BF143" i="5"/>
  <c r="BE143" i="5"/>
  <c r="T143" i="5"/>
  <c r="R143" i="5"/>
  <c r="P143" i="5"/>
  <c r="BK143" i="5"/>
  <c r="J143" i="5"/>
  <c r="BI141" i="5"/>
  <c r="BH141" i="5"/>
  <c r="BG141" i="5"/>
  <c r="BF141" i="5"/>
  <c r="BE141" i="5"/>
  <c r="T141" i="5"/>
  <c r="R141" i="5"/>
  <c r="P141" i="5"/>
  <c r="BK141" i="5"/>
  <c r="J141" i="5"/>
  <c r="BI139" i="5"/>
  <c r="BH139" i="5"/>
  <c r="BG139" i="5"/>
  <c r="BF139" i="5"/>
  <c r="BE139" i="5"/>
  <c r="T139" i="5"/>
  <c r="R139" i="5"/>
  <c r="P139" i="5"/>
  <c r="BK139" i="5"/>
  <c r="J139" i="5"/>
  <c r="BI138" i="5"/>
  <c r="BH138" i="5"/>
  <c r="BG138" i="5"/>
  <c r="BF138" i="5"/>
  <c r="BE138" i="5"/>
  <c r="T138" i="5"/>
  <c r="R138" i="5"/>
  <c r="P138" i="5"/>
  <c r="BK138" i="5"/>
  <c r="J138" i="5"/>
  <c r="BI135" i="5"/>
  <c r="BH135" i="5"/>
  <c r="BG135" i="5"/>
  <c r="BF135" i="5"/>
  <c r="BE135" i="5"/>
  <c r="T135" i="5"/>
  <c r="R135" i="5"/>
  <c r="P135" i="5"/>
  <c r="BK135" i="5"/>
  <c r="J135" i="5"/>
  <c r="BI134" i="5"/>
  <c r="BH134" i="5"/>
  <c r="BG134" i="5"/>
  <c r="BF134" i="5"/>
  <c r="BE134" i="5"/>
  <c r="T134" i="5"/>
  <c r="R134" i="5"/>
  <c r="P134" i="5"/>
  <c r="BK134" i="5"/>
  <c r="J134" i="5"/>
  <c r="BI133" i="5"/>
  <c r="BH133" i="5"/>
  <c r="BG133" i="5"/>
  <c r="BF133" i="5"/>
  <c r="BE133" i="5"/>
  <c r="T133" i="5"/>
  <c r="R133" i="5"/>
  <c r="P133" i="5"/>
  <c r="BK133" i="5"/>
  <c r="J133" i="5"/>
  <c r="BI132" i="5"/>
  <c r="BH132" i="5"/>
  <c r="BG132" i="5"/>
  <c r="BF132" i="5"/>
  <c r="BE132" i="5"/>
  <c r="T132" i="5"/>
  <c r="R132" i="5"/>
  <c r="P132" i="5"/>
  <c r="BK132" i="5"/>
  <c r="J132" i="5"/>
  <c r="BI131" i="5"/>
  <c r="BH131" i="5"/>
  <c r="BG131" i="5"/>
  <c r="BF131" i="5"/>
  <c r="BE131" i="5"/>
  <c r="T131" i="5"/>
  <c r="R131" i="5"/>
  <c r="P131" i="5"/>
  <c r="BK131" i="5"/>
  <c r="J131" i="5"/>
  <c r="BI130" i="5"/>
  <c r="BH130" i="5"/>
  <c r="BG130" i="5"/>
  <c r="BF130" i="5"/>
  <c r="BE130" i="5"/>
  <c r="T130" i="5"/>
  <c r="R130" i="5"/>
  <c r="P130" i="5"/>
  <c r="BK130" i="5"/>
  <c r="J130" i="5"/>
  <c r="BI129" i="5"/>
  <c r="BH129" i="5"/>
  <c r="BG129" i="5"/>
  <c r="BF129" i="5"/>
  <c r="BE129" i="5"/>
  <c r="T129" i="5"/>
  <c r="R129" i="5"/>
  <c r="P129" i="5"/>
  <c r="BK129" i="5"/>
  <c r="J129" i="5"/>
  <c r="BI127" i="5"/>
  <c r="BH127" i="5"/>
  <c r="BG127" i="5"/>
  <c r="BF127" i="5"/>
  <c r="BE127" i="5"/>
  <c r="T127" i="5"/>
  <c r="R127" i="5"/>
  <c r="P127" i="5"/>
  <c r="BK127" i="5"/>
  <c r="J127" i="5"/>
  <c r="BI125" i="5"/>
  <c r="BH125" i="5"/>
  <c r="BG125" i="5"/>
  <c r="BF125" i="5"/>
  <c r="BE125" i="5"/>
  <c r="T125" i="5"/>
  <c r="R125" i="5"/>
  <c r="P125" i="5"/>
  <c r="BK125" i="5"/>
  <c r="J125" i="5"/>
  <c r="BI124" i="5"/>
  <c r="BH124" i="5"/>
  <c r="BG124" i="5"/>
  <c r="BF124" i="5"/>
  <c r="BE124" i="5"/>
  <c r="T124" i="5"/>
  <c r="R124" i="5"/>
  <c r="P124" i="5"/>
  <c r="BK124" i="5"/>
  <c r="J124" i="5"/>
  <c r="BI123" i="5"/>
  <c r="BH123" i="5"/>
  <c r="BG123" i="5"/>
  <c r="BF123" i="5"/>
  <c r="BE123" i="5"/>
  <c r="T123" i="5"/>
  <c r="T122" i="5" s="1"/>
  <c r="R123" i="5"/>
  <c r="R122" i="5" s="1"/>
  <c r="P123" i="5"/>
  <c r="P122" i="5" s="1"/>
  <c r="BK123" i="5"/>
  <c r="BK122" i="5" s="1"/>
  <c r="J122" i="5" s="1"/>
  <c r="J60" i="5" s="1"/>
  <c r="J123" i="5"/>
  <c r="BI119" i="5"/>
  <c r="BH119" i="5"/>
  <c r="BG119" i="5"/>
  <c r="BF119" i="5"/>
  <c r="T119" i="5"/>
  <c r="R119" i="5"/>
  <c r="P119" i="5"/>
  <c r="BK119" i="5"/>
  <c r="J119" i="5"/>
  <c r="BE119" i="5" s="1"/>
  <c r="BI118" i="5"/>
  <c r="BH118" i="5"/>
  <c r="BG118" i="5"/>
  <c r="BF118" i="5"/>
  <c r="T118" i="5"/>
  <c r="R118" i="5"/>
  <c r="P118" i="5"/>
  <c r="BK118" i="5"/>
  <c r="J118" i="5"/>
  <c r="BE118" i="5" s="1"/>
  <c r="BI117" i="5"/>
  <c r="BH117" i="5"/>
  <c r="BG117" i="5"/>
  <c r="BF117" i="5"/>
  <c r="T117" i="5"/>
  <c r="R117" i="5"/>
  <c r="P117" i="5"/>
  <c r="BK117" i="5"/>
  <c r="J117" i="5"/>
  <c r="BE117" i="5" s="1"/>
  <c r="BI116" i="5"/>
  <c r="BH116" i="5"/>
  <c r="BG116" i="5"/>
  <c r="BF116" i="5"/>
  <c r="T116" i="5"/>
  <c r="R116" i="5"/>
  <c r="P116" i="5"/>
  <c r="BK116" i="5"/>
  <c r="J116" i="5"/>
  <c r="BE116" i="5" s="1"/>
  <c r="BI115" i="5"/>
  <c r="BH115" i="5"/>
  <c r="BG115" i="5"/>
  <c r="BF115" i="5"/>
  <c r="T115" i="5"/>
  <c r="R115" i="5"/>
  <c r="P115" i="5"/>
  <c r="BK115" i="5"/>
  <c r="J115" i="5"/>
  <c r="BE115" i="5" s="1"/>
  <c r="BI114" i="5"/>
  <c r="BH114" i="5"/>
  <c r="BG114" i="5"/>
  <c r="BF114" i="5"/>
  <c r="T114" i="5"/>
  <c r="R114" i="5"/>
  <c r="P114" i="5"/>
  <c r="BK114" i="5"/>
  <c r="J114" i="5"/>
  <c r="BE114" i="5" s="1"/>
  <c r="BI113" i="5"/>
  <c r="BH113" i="5"/>
  <c r="BG113" i="5"/>
  <c r="BF113" i="5"/>
  <c r="T113" i="5"/>
  <c r="R113" i="5"/>
  <c r="P113" i="5"/>
  <c r="BK113" i="5"/>
  <c r="J113" i="5"/>
  <c r="BE113" i="5" s="1"/>
  <c r="BI110" i="5"/>
  <c r="BH110" i="5"/>
  <c r="BG110" i="5"/>
  <c r="BF110" i="5"/>
  <c r="T110" i="5"/>
  <c r="R110" i="5"/>
  <c r="P110" i="5"/>
  <c r="BK110" i="5"/>
  <c r="J110" i="5"/>
  <c r="BE110" i="5" s="1"/>
  <c r="BI109" i="5"/>
  <c r="BH109" i="5"/>
  <c r="BG109" i="5"/>
  <c r="BF109" i="5"/>
  <c r="T109" i="5"/>
  <c r="R109" i="5"/>
  <c r="P109" i="5"/>
  <c r="BK109" i="5"/>
  <c r="J109" i="5"/>
  <c r="BE109" i="5" s="1"/>
  <c r="BI107" i="5"/>
  <c r="BH107" i="5"/>
  <c r="BG107" i="5"/>
  <c r="BF107" i="5"/>
  <c r="T107" i="5"/>
  <c r="R107" i="5"/>
  <c r="P107" i="5"/>
  <c r="BK107" i="5"/>
  <c r="J107" i="5"/>
  <c r="BE107" i="5" s="1"/>
  <c r="BI106" i="5"/>
  <c r="BH106" i="5"/>
  <c r="BG106" i="5"/>
  <c r="BF106" i="5"/>
  <c r="T106" i="5"/>
  <c r="R106" i="5"/>
  <c r="P106" i="5"/>
  <c r="BK106" i="5"/>
  <c r="J106" i="5"/>
  <c r="BE106" i="5" s="1"/>
  <c r="BI103" i="5"/>
  <c r="BH103" i="5"/>
  <c r="BG103" i="5"/>
  <c r="BF103" i="5"/>
  <c r="T103" i="5"/>
  <c r="R103" i="5"/>
  <c r="P103" i="5"/>
  <c r="BK103" i="5"/>
  <c r="J103" i="5"/>
  <c r="BE103" i="5" s="1"/>
  <c r="BI101" i="5"/>
  <c r="BH101" i="5"/>
  <c r="BG101" i="5"/>
  <c r="BF101" i="5"/>
  <c r="T101" i="5"/>
  <c r="R101" i="5"/>
  <c r="P101" i="5"/>
  <c r="BK101" i="5"/>
  <c r="J101" i="5"/>
  <c r="BE101" i="5" s="1"/>
  <c r="BI99" i="5"/>
  <c r="BH99" i="5"/>
  <c r="BG99" i="5"/>
  <c r="BF99" i="5"/>
  <c r="T99" i="5"/>
  <c r="R99" i="5"/>
  <c r="P99" i="5"/>
  <c r="BK99" i="5"/>
  <c r="J99" i="5"/>
  <c r="BE99" i="5" s="1"/>
  <c r="BI97" i="5"/>
  <c r="BH97" i="5"/>
  <c r="BG97" i="5"/>
  <c r="BF97" i="5"/>
  <c r="T97" i="5"/>
  <c r="R97" i="5"/>
  <c r="P97" i="5"/>
  <c r="BK97" i="5"/>
  <c r="J97" i="5"/>
  <c r="BE97" i="5" s="1"/>
  <c r="BI95" i="5"/>
  <c r="BH95" i="5"/>
  <c r="BG95" i="5"/>
  <c r="BF95" i="5"/>
  <c r="T95" i="5"/>
  <c r="R95" i="5"/>
  <c r="P95" i="5"/>
  <c r="BK95" i="5"/>
  <c r="J95" i="5"/>
  <c r="BE95" i="5" s="1"/>
  <c r="BI94" i="5"/>
  <c r="BH94" i="5"/>
  <c r="BG94" i="5"/>
  <c r="BF94" i="5"/>
  <c r="T94" i="5"/>
  <c r="R94" i="5"/>
  <c r="P94" i="5"/>
  <c r="BK94" i="5"/>
  <c r="J94" i="5"/>
  <c r="BE94" i="5" s="1"/>
  <c r="BI93" i="5"/>
  <c r="BH93" i="5"/>
  <c r="BG93" i="5"/>
  <c r="BF93" i="5"/>
  <c r="BE93" i="5"/>
  <c r="T93" i="5"/>
  <c r="R93" i="5"/>
  <c r="P93" i="5"/>
  <c r="BK93" i="5"/>
  <c r="J93" i="5"/>
  <c r="BI92" i="5"/>
  <c r="BH92" i="5"/>
  <c r="BG92" i="5"/>
  <c r="BF92" i="5"/>
  <c r="BE92" i="5"/>
  <c r="T92" i="5"/>
  <c r="T91" i="5" s="1"/>
  <c r="R92" i="5"/>
  <c r="R91" i="5" s="1"/>
  <c r="P92" i="5"/>
  <c r="P91" i="5" s="1"/>
  <c r="BK92" i="5"/>
  <c r="BK91" i="5" s="1"/>
  <c r="J91" i="5" s="1"/>
  <c r="J59" i="5" s="1"/>
  <c r="J92" i="5"/>
  <c r="BI90" i="5"/>
  <c r="BH90" i="5"/>
  <c r="BG90" i="5"/>
  <c r="BF90" i="5"/>
  <c r="T90" i="5"/>
  <c r="R90" i="5"/>
  <c r="P90" i="5"/>
  <c r="BK90" i="5"/>
  <c r="J90" i="5"/>
  <c r="BE90" i="5" s="1"/>
  <c r="BI88" i="5"/>
  <c r="F34" i="5" s="1"/>
  <c r="BD55" i="1" s="1"/>
  <c r="BH88" i="5"/>
  <c r="F33" i="5" s="1"/>
  <c r="BC55" i="1" s="1"/>
  <c r="BG88" i="5"/>
  <c r="F32" i="5" s="1"/>
  <c r="BB55" i="1" s="1"/>
  <c r="BF88" i="5"/>
  <c r="J31" i="5" s="1"/>
  <c r="AW55" i="1" s="1"/>
  <c r="T88" i="5"/>
  <c r="T87" i="5" s="1"/>
  <c r="R88" i="5"/>
  <c r="R87" i="5" s="1"/>
  <c r="P88" i="5"/>
  <c r="P87" i="5" s="1"/>
  <c r="P86" i="5" s="1"/>
  <c r="P85" i="5" s="1"/>
  <c r="AU55" i="1" s="1"/>
  <c r="BK88" i="5"/>
  <c r="BK87" i="5" s="1"/>
  <c r="J88" i="5"/>
  <c r="BE88" i="5" s="1"/>
  <c r="J81" i="5"/>
  <c r="F81" i="5"/>
  <c r="F79" i="5"/>
  <c r="E77" i="5"/>
  <c r="J51" i="5"/>
  <c r="F51" i="5"/>
  <c r="F49" i="5"/>
  <c r="E47" i="5"/>
  <c r="J18" i="5"/>
  <c r="E18" i="5"/>
  <c r="F52" i="5" s="1"/>
  <c r="J17" i="5"/>
  <c r="J12" i="5"/>
  <c r="J79" i="5" s="1"/>
  <c r="E7" i="5"/>
  <c r="E45" i="5" s="1"/>
  <c r="AY54" i="1"/>
  <c r="AX54" i="1"/>
  <c r="BI131" i="4"/>
  <c r="BH131" i="4"/>
  <c r="BG131" i="4"/>
  <c r="BF131" i="4"/>
  <c r="T131" i="4"/>
  <c r="T130" i="4" s="1"/>
  <c r="R131" i="4"/>
  <c r="R130" i="4" s="1"/>
  <c r="P131" i="4"/>
  <c r="P130" i="4" s="1"/>
  <c r="BK131" i="4"/>
  <c r="BK130" i="4" s="1"/>
  <c r="J130" i="4" s="1"/>
  <c r="J131" i="4"/>
  <c r="BE131" i="4" s="1"/>
  <c r="J61" i="4"/>
  <c r="BI128" i="4"/>
  <c r="BH128" i="4"/>
  <c r="BG128" i="4"/>
  <c r="BF128" i="4"/>
  <c r="T128" i="4"/>
  <c r="R128" i="4"/>
  <c r="P128" i="4"/>
  <c r="BK128" i="4"/>
  <c r="J128" i="4"/>
  <c r="BE128" i="4" s="1"/>
  <c r="BI127" i="4"/>
  <c r="BH127" i="4"/>
  <c r="BG127" i="4"/>
  <c r="BF127" i="4"/>
  <c r="BE127" i="4"/>
  <c r="T127" i="4"/>
  <c r="R127" i="4"/>
  <c r="P127" i="4"/>
  <c r="BK127" i="4"/>
  <c r="J127" i="4"/>
  <c r="BI126" i="4"/>
  <c r="BH126" i="4"/>
  <c r="BG126" i="4"/>
  <c r="BF126" i="4"/>
  <c r="BE126" i="4"/>
  <c r="T126" i="4"/>
  <c r="R126" i="4"/>
  <c r="P126" i="4"/>
  <c r="BK126" i="4"/>
  <c r="J126" i="4"/>
  <c r="BI125" i="4"/>
  <c r="BH125" i="4"/>
  <c r="BG125" i="4"/>
  <c r="BF125" i="4"/>
  <c r="BE125" i="4"/>
  <c r="T125" i="4"/>
  <c r="T124" i="4" s="1"/>
  <c r="R125" i="4"/>
  <c r="P125" i="4"/>
  <c r="BK125" i="4"/>
  <c r="BK124" i="4" s="1"/>
  <c r="J124" i="4" s="1"/>
  <c r="J60" i="4" s="1"/>
  <c r="J125" i="4"/>
  <c r="BI121" i="4"/>
  <c r="BH121" i="4"/>
  <c r="BG121" i="4"/>
  <c r="BF121" i="4"/>
  <c r="T121" i="4"/>
  <c r="R121" i="4"/>
  <c r="P121" i="4"/>
  <c r="BK121" i="4"/>
  <c r="J121" i="4"/>
  <c r="BE121" i="4" s="1"/>
  <c r="BI120" i="4"/>
  <c r="BH120" i="4"/>
  <c r="BG120" i="4"/>
  <c r="BF120" i="4"/>
  <c r="BE120" i="4"/>
  <c r="T120" i="4"/>
  <c r="R120" i="4"/>
  <c r="P120" i="4"/>
  <c r="BK120" i="4"/>
  <c r="J120" i="4"/>
  <c r="BI119" i="4"/>
  <c r="BH119" i="4"/>
  <c r="BG119" i="4"/>
  <c r="BF119" i="4"/>
  <c r="T119" i="4"/>
  <c r="R119" i="4"/>
  <c r="P119" i="4"/>
  <c r="BK119" i="4"/>
  <c r="J119" i="4"/>
  <c r="BE119" i="4" s="1"/>
  <c r="BI118" i="4"/>
  <c r="BH118" i="4"/>
  <c r="BG118" i="4"/>
  <c r="BF118" i="4"/>
  <c r="BE118" i="4"/>
  <c r="T118" i="4"/>
  <c r="R118" i="4"/>
  <c r="P118" i="4"/>
  <c r="BK118" i="4"/>
  <c r="J118" i="4"/>
  <c r="BI117" i="4"/>
  <c r="BH117" i="4"/>
  <c r="BG117" i="4"/>
  <c r="BF117" i="4"/>
  <c r="T117" i="4"/>
  <c r="R117" i="4"/>
  <c r="P117" i="4"/>
  <c r="BK117" i="4"/>
  <c r="J117" i="4"/>
  <c r="BE117" i="4" s="1"/>
  <c r="BI116" i="4"/>
  <c r="BH116" i="4"/>
  <c r="BG116" i="4"/>
  <c r="BF116" i="4"/>
  <c r="BE116" i="4"/>
  <c r="T116" i="4"/>
  <c r="R116" i="4"/>
  <c r="P116" i="4"/>
  <c r="BK116" i="4"/>
  <c r="J116" i="4"/>
  <c r="BI115" i="4"/>
  <c r="BH115" i="4"/>
  <c r="BG115" i="4"/>
  <c r="BF115" i="4"/>
  <c r="T115" i="4"/>
  <c r="R115" i="4"/>
  <c r="P115" i="4"/>
  <c r="BK115" i="4"/>
  <c r="J115" i="4"/>
  <c r="BE115" i="4" s="1"/>
  <c r="BI112" i="4"/>
  <c r="BH112" i="4"/>
  <c r="BG112" i="4"/>
  <c r="BF112" i="4"/>
  <c r="BE112" i="4"/>
  <c r="T112" i="4"/>
  <c r="R112" i="4"/>
  <c r="P112" i="4"/>
  <c r="BK112" i="4"/>
  <c r="J112" i="4"/>
  <c r="BI111" i="4"/>
  <c r="BH111" i="4"/>
  <c r="BG111" i="4"/>
  <c r="BF111" i="4"/>
  <c r="T111" i="4"/>
  <c r="R111" i="4"/>
  <c r="P111" i="4"/>
  <c r="BK111" i="4"/>
  <c r="J111" i="4"/>
  <c r="BE111" i="4" s="1"/>
  <c r="BI109" i="4"/>
  <c r="BH109" i="4"/>
  <c r="BG109" i="4"/>
  <c r="BF109" i="4"/>
  <c r="BE109" i="4"/>
  <c r="T109" i="4"/>
  <c r="R109" i="4"/>
  <c r="P109" i="4"/>
  <c r="BK109" i="4"/>
  <c r="J109" i="4"/>
  <c r="BI108" i="4"/>
  <c r="BH108" i="4"/>
  <c r="BG108" i="4"/>
  <c r="BF108" i="4"/>
  <c r="T108" i="4"/>
  <c r="R108" i="4"/>
  <c r="P108" i="4"/>
  <c r="BK108" i="4"/>
  <c r="J108" i="4"/>
  <c r="BE108" i="4" s="1"/>
  <c r="BI105" i="4"/>
  <c r="BH105" i="4"/>
  <c r="BG105" i="4"/>
  <c r="BF105" i="4"/>
  <c r="BE105" i="4"/>
  <c r="T105" i="4"/>
  <c r="R105" i="4"/>
  <c r="P105" i="4"/>
  <c r="BK105" i="4"/>
  <c r="J105" i="4"/>
  <c r="BI103" i="4"/>
  <c r="BH103" i="4"/>
  <c r="BG103" i="4"/>
  <c r="BF103" i="4"/>
  <c r="T103" i="4"/>
  <c r="R103" i="4"/>
  <c r="P103" i="4"/>
  <c r="BK103" i="4"/>
  <c r="J103" i="4"/>
  <c r="BE103" i="4" s="1"/>
  <c r="BI101" i="4"/>
  <c r="BH101" i="4"/>
  <c r="BG101" i="4"/>
  <c r="BF101" i="4"/>
  <c r="BE101" i="4"/>
  <c r="T101" i="4"/>
  <c r="R101" i="4"/>
  <c r="P101" i="4"/>
  <c r="BK101" i="4"/>
  <c r="J101" i="4"/>
  <c r="BI99" i="4"/>
  <c r="BH99" i="4"/>
  <c r="BG99" i="4"/>
  <c r="BF99" i="4"/>
  <c r="T99" i="4"/>
  <c r="R99" i="4"/>
  <c r="P99" i="4"/>
  <c r="BK99" i="4"/>
  <c r="J99" i="4"/>
  <c r="BE99" i="4" s="1"/>
  <c r="BI97" i="4"/>
  <c r="BH97" i="4"/>
  <c r="BG97" i="4"/>
  <c r="BF97" i="4"/>
  <c r="BE97" i="4"/>
  <c r="T97" i="4"/>
  <c r="R97" i="4"/>
  <c r="P97" i="4"/>
  <c r="BK97" i="4"/>
  <c r="J97" i="4"/>
  <c r="BI96" i="4"/>
  <c r="BH96" i="4"/>
  <c r="BG96" i="4"/>
  <c r="BF96" i="4"/>
  <c r="T96" i="4"/>
  <c r="R96" i="4"/>
  <c r="P96" i="4"/>
  <c r="BK96" i="4"/>
  <c r="J96" i="4"/>
  <c r="BE96" i="4" s="1"/>
  <c r="BI95" i="4"/>
  <c r="BH95" i="4"/>
  <c r="BG95" i="4"/>
  <c r="BF95" i="4"/>
  <c r="BE95" i="4"/>
  <c r="T95" i="4"/>
  <c r="R95" i="4"/>
  <c r="P95" i="4"/>
  <c r="BK95" i="4"/>
  <c r="J95" i="4"/>
  <c r="BI94" i="4"/>
  <c r="BH94" i="4"/>
  <c r="BG94" i="4"/>
  <c r="BF94" i="4"/>
  <c r="T94" i="4"/>
  <c r="R94" i="4"/>
  <c r="P94" i="4"/>
  <c r="BK94" i="4"/>
  <c r="J94" i="4"/>
  <c r="BE94" i="4" s="1"/>
  <c r="BI92" i="4"/>
  <c r="BH92" i="4"/>
  <c r="BG92" i="4"/>
  <c r="BF92" i="4"/>
  <c r="T92" i="4"/>
  <c r="R92" i="4"/>
  <c r="P92" i="4"/>
  <c r="BK92" i="4"/>
  <c r="J92" i="4"/>
  <c r="BE92" i="4" s="1"/>
  <c r="BI91" i="4"/>
  <c r="BH91" i="4"/>
  <c r="BG91" i="4"/>
  <c r="BF91" i="4"/>
  <c r="BE91" i="4"/>
  <c r="T91" i="4"/>
  <c r="R91" i="4"/>
  <c r="P91" i="4"/>
  <c r="BK91" i="4"/>
  <c r="J91" i="4"/>
  <c r="BI88" i="4"/>
  <c r="BH88" i="4"/>
  <c r="BG88" i="4"/>
  <c r="BF88" i="4"/>
  <c r="T88" i="4"/>
  <c r="R88" i="4"/>
  <c r="P88" i="4"/>
  <c r="BK88" i="4"/>
  <c r="J88" i="4"/>
  <c r="BE88" i="4" s="1"/>
  <c r="BI86" i="4"/>
  <c r="BH86" i="4"/>
  <c r="BG86" i="4"/>
  <c r="BF86" i="4"/>
  <c r="T86" i="4"/>
  <c r="R86" i="4"/>
  <c r="P86" i="4"/>
  <c r="BK86" i="4"/>
  <c r="J86" i="4"/>
  <c r="BE86" i="4" s="1"/>
  <c r="BI85" i="4"/>
  <c r="BH85" i="4"/>
  <c r="BG85" i="4"/>
  <c r="BF85" i="4"/>
  <c r="F31" i="4" s="1"/>
  <c r="BA54" i="1" s="1"/>
  <c r="T85" i="4"/>
  <c r="R85" i="4"/>
  <c r="P85" i="4"/>
  <c r="BK85" i="4"/>
  <c r="J85" i="4"/>
  <c r="BE85" i="4" s="1"/>
  <c r="BI84" i="4"/>
  <c r="F34" i="4" s="1"/>
  <c r="BD54" i="1" s="1"/>
  <c r="BH84" i="4"/>
  <c r="F33" i="4" s="1"/>
  <c r="BC54" i="1" s="1"/>
  <c r="BG84" i="4"/>
  <c r="F32" i="4" s="1"/>
  <c r="BB54" i="1" s="1"/>
  <c r="BF84" i="4"/>
  <c r="T84" i="4"/>
  <c r="R84" i="4"/>
  <c r="P84" i="4"/>
  <c r="BK84" i="4"/>
  <c r="J84" i="4"/>
  <c r="BE84" i="4" s="1"/>
  <c r="F78" i="4"/>
  <c r="J77" i="4"/>
  <c r="F77" i="4"/>
  <c r="F75" i="4"/>
  <c r="E73" i="4"/>
  <c r="J51" i="4"/>
  <c r="F51" i="4"/>
  <c r="F49" i="4"/>
  <c r="E47" i="4"/>
  <c r="E45" i="4"/>
  <c r="J18" i="4"/>
  <c r="E18" i="4"/>
  <c r="F52" i="4" s="1"/>
  <c r="J17" i="4"/>
  <c r="J12" i="4"/>
  <c r="J49" i="4" s="1"/>
  <c r="E7" i="4"/>
  <c r="E71" i="4" s="1"/>
  <c r="BK165" i="3"/>
  <c r="J165" i="3" s="1"/>
  <c r="BK159" i="3"/>
  <c r="J159" i="3" s="1"/>
  <c r="J61" i="3" s="1"/>
  <c r="AY53" i="1"/>
  <c r="AX53" i="1"/>
  <c r="BI166" i="3"/>
  <c r="BH166" i="3"/>
  <c r="BG166" i="3"/>
  <c r="BF166" i="3"/>
  <c r="T166" i="3"/>
  <c r="T165" i="3" s="1"/>
  <c r="R166" i="3"/>
  <c r="R165" i="3" s="1"/>
  <c r="P166" i="3"/>
  <c r="P165" i="3" s="1"/>
  <c r="BK166" i="3"/>
  <c r="J166" i="3"/>
  <c r="BE166" i="3" s="1"/>
  <c r="J62" i="3"/>
  <c r="BI163" i="3"/>
  <c r="BH163" i="3"/>
  <c r="BG163" i="3"/>
  <c r="BF163" i="3"/>
  <c r="T163" i="3"/>
  <c r="R163" i="3"/>
  <c r="P163" i="3"/>
  <c r="BK163" i="3"/>
  <c r="J163" i="3"/>
  <c r="BE163" i="3" s="1"/>
  <c r="BI162" i="3"/>
  <c r="BH162" i="3"/>
  <c r="BG162" i="3"/>
  <c r="BF162" i="3"/>
  <c r="T162" i="3"/>
  <c r="R162" i="3"/>
  <c r="P162" i="3"/>
  <c r="BK162" i="3"/>
  <c r="J162" i="3"/>
  <c r="BE162" i="3" s="1"/>
  <c r="BI161" i="3"/>
  <c r="BH161" i="3"/>
  <c r="BG161" i="3"/>
  <c r="BF161" i="3"/>
  <c r="BE161" i="3"/>
  <c r="T161" i="3"/>
  <c r="R161" i="3"/>
  <c r="P161" i="3"/>
  <c r="BK161" i="3"/>
  <c r="J161" i="3"/>
  <c r="BI160" i="3"/>
  <c r="BH160" i="3"/>
  <c r="BG160" i="3"/>
  <c r="BF160" i="3"/>
  <c r="T160" i="3"/>
  <c r="T159" i="3" s="1"/>
  <c r="R160" i="3"/>
  <c r="R159" i="3" s="1"/>
  <c r="P160" i="3"/>
  <c r="BK160" i="3"/>
  <c r="J160" i="3"/>
  <c r="BE160" i="3" s="1"/>
  <c r="BI158" i="3"/>
  <c r="BH158" i="3"/>
  <c r="BG158" i="3"/>
  <c r="BF158" i="3"/>
  <c r="T158" i="3"/>
  <c r="R158" i="3"/>
  <c r="P158" i="3"/>
  <c r="BK158" i="3"/>
  <c r="J158" i="3"/>
  <c r="BE158" i="3" s="1"/>
  <c r="BI157" i="3"/>
  <c r="BH157" i="3"/>
  <c r="BG157" i="3"/>
  <c r="BF157" i="3"/>
  <c r="BE157" i="3"/>
  <c r="T157" i="3"/>
  <c r="R157" i="3"/>
  <c r="P157" i="3"/>
  <c r="BK157" i="3"/>
  <c r="J157" i="3"/>
  <c r="BI156" i="3"/>
  <c r="BH156" i="3"/>
  <c r="BG156" i="3"/>
  <c r="BF156" i="3"/>
  <c r="T156" i="3"/>
  <c r="R156" i="3"/>
  <c r="P156" i="3"/>
  <c r="BK156" i="3"/>
  <c r="J156" i="3"/>
  <c r="BE156" i="3" s="1"/>
  <c r="BI153" i="3"/>
  <c r="BH153" i="3"/>
  <c r="BG153" i="3"/>
  <c r="BF153" i="3"/>
  <c r="BE153" i="3"/>
  <c r="T153" i="3"/>
  <c r="R153" i="3"/>
  <c r="P153" i="3"/>
  <c r="BK153" i="3"/>
  <c r="J153" i="3"/>
  <c r="BI152" i="3"/>
  <c r="BH152" i="3"/>
  <c r="BG152" i="3"/>
  <c r="BF152" i="3"/>
  <c r="T152" i="3"/>
  <c r="R152" i="3"/>
  <c r="P152" i="3"/>
  <c r="BK152" i="3"/>
  <c r="J152" i="3"/>
  <c r="BE152" i="3" s="1"/>
  <c r="BI150" i="3"/>
  <c r="BH150" i="3"/>
  <c r="BG150" i="3"/>
  <c r="BF150" i="3"/>
  <c r="BE150" i="3"/>
  <c r="T150" i="3"/>
  <c r="R150" i="3"/>
  <c r="P150" i="3"/>
  <c r="BK150" i="3"/>
  <c r="J150" i="3"/>
  <c r="BI149" i="3"/>
  <c r="BH149" i="3"/>
  <c r="BG149" i="3"/>
  <c r="BF149" i="3"/>
  <c r="T149" i="3"/>
  <c r="R149" i="3"/>
  <c r="P149" i="3"/>
  <c r="BK149" i="3"/>
  <c r="J149" i="3"/>
  <c r="BE149" i="3" s="1"/>
  <c r="BI146" i="3"/>
  <c r="BH146" i="3"/>
  <c r="BG146" i="3"/>
  <c r="BF146" i="3"/>
  <c r="BE146" i="3"/>
  <c r="T146" i="3"/>
  <c r="R146" i="3"/>
  <c r="P146" i="3"/>
  <c r="BK146" i="3"/>
  <c r="J146" i="3"/>
  <c r="BI144" i="3"/>
  <c r="BH144" i="3"/>
  <c r="BG144" i="3"/>
  <c r="BF144" i="3"/>
  <c r="T144" i="3"/>
  <c r="R144" i="3"/>
  <c r="P144" i="3"/>
  <c r="BK144" i="3"/>
  <c r="J144" i="3"/>
  <c r="BE144" i="3" s="1"/>
  <c r="BI142" i="3"/>
  <c r="BH142" i="3"/>
  <c r="BG142" i="3"/>
  <c r="BF142" i="3"/>
  <c r="BE142" i="3"/>
  <c r="T142" i="3"/>
  <c r="R142" i="3"/>
  <c r="P142" i="3"/>
  <c r="BK142" i="3"/>
  <c r="J142" i="3"/>
  <c r="BI141" i="3"/>
  <c r="BH141" i="3"/>
  <c r="BG141" i="3"/>
  <c r="BF141" i="3"/>
  <c r="T141" i="3"/>
  <c r="R141" i="3"/>
  <c r="P141" i="3"/>
  <c r="BK141" i="3"/>
  <c r="J141" i="3"/>
  <c r="BE141" i="3" s="1"/>
  <c r="BI138" i="3"/>
  <c r="BH138" i="3"/>
  <c r="BG138" i="3"/>
  <c r="BF138" i="3"/>
  <c r="BE138" i="3"/>
  <c r="T138" i="3"/>
  <c r="R138" i="3"/>
  <c r="P138" i="3"/>
  <c r="BK138" i="3"/>
  <c r="J138" i="3"/>
  <c r="BI137" i="3"/>
  <c r="BH137" i="3"/>
  <c r="BG137" i="3"/>
  <c r="BF137" i="3"/>
  <c r="T137" i="3"/>
  <c r="R137" i="3"/>
  <c r="P137" i="3"/>
  <c r="BK137" i="3"/>
  <c r="J137" i="3"/>
  <c r="BE137" i="3" s="1"/>
  <c r="BI136" i="3"/>
  <c r="BH136" i="3"/>
  <c r="BG136" i="3"/>
  <c r="BF136" i="3"/>
  <c r="BE136" i="3"/>
  <c r="T136" i="3"/>
  <c r="R136" i="3"/>
  <c r="P136" i="3"/>
  <c r="BK136" i="3"/>
  <c r="J136" i="3"/>
  <c r="BI135" i="3"/>
  <c r="BH135" i="3"/>
  <c r="BG135" i="3"/>
  <c r="BF135" i="3"/>
  <c r="T135" i="3"/>
  <c r="R135" i="3"/>
  <c r="P135" i="3"/>
  <c r="BK135" i="3"/>
  <c r="J135" i="3"/>
  <c r="BE135" i="3" s="1"/>
  <c r="BI134" i="3"/>
  <c r="BH134" i="3"/>
  <c r="BG134" i="3"/>
  <c r="BF134" i="3"/>
  <c r="BE134" i="3"/>
  <c r="T134" i="3"/>
  <c r="R134" i="3"/>
  <c r="P134" i="3"/>
  <c r="BK134" i="3"/>
  <c r="J134" i="3"/>
  <c r="BI133" i="3"/>
  <c r="BH133" i="3"/>
  <c r="BG133" i="3"/>
  <c r="BF133" i="3"/>
  <c r="T133" i="3"/>
  <c r="R133" i="3"/>
  <c r="P133" i="3"/>
  <c r="BK133" i="3"/>
  <c r="J133" i="3"/>
  <c r="BE133" i="3" s="1"/>
  <c r="BI132" i="3"/>
  <c r="BH132" i="3"/>
  <c r="BG132" i="3"/>
  <c r="BF132" i="3"/>
  <c r="BE132" i="3"/>
  <c r="T132" i="3"/>
  <c r="R132" i="3"/>
  <c r="P132" i="3"/>
  <c r="BK132" i="3"/>
  <c r="J132" i="3"/>
  <c r="BI130" i="3"/>
  <c r="BH130" i="3"/>
  <c r="BG130" i="3"/>
  <c r="BF130" i="3"/>
  <c r="T130" i="3"/>
  <c r="R130" i="3"/>
  <c r="P130" i="3"/>
  <c r="BK130" i="3"/>
  <c r="J130" i="3"/>
  <c r="BE130" i="3" s="1"/>
  <c r="BI128" i="3"/>
  <c r="BH128" i="3"/>
  <c r="BG128" i="3"/>
  <c r="BF128" i="3"/>
  <c r="BE128" i="3"/>
  <c r="T128" i="3"/>
  <c r="R128" i="3"/>
  <c r="P128" i="3"/>
  <c r="BK128" i="3"/>
  <c r="J128" i="3"/>
  <c r="BI127" i="3"/>
  <c r="BH127" i="3"/>
  <c r="BG127" i="3"/>
  <c r="BF127" i="3"/>
  <c r="T127" i="3"/>
  <c r="R127" i="3"/>
  <c r="P127" i="3"/>
  <c r="BK127" i="3"/>
  <c r="J127" i="3"/>
  <c r="BE127" i="3" s="1"/>
  <c r="BI126" i="3"/>
  <c r="BH126" i="3"/>
  <c r="BG126" i="3"/>
  <c r="BF126" i="3"/>
  <c r="BE126" i="3"/>
  <c r="T126" i="3"/>
  <c r="T125" i="3" s="1"/>
  <c r="R126" i="3"/>
  <c r="P126" i="3"/>
  <c r="P125" i="3" s="1"/>
  <c r="BK126" i="3"/>
  <c r="J126" i="3"/>
  <c r="BI122" i="3"/>
  <c r="BH122" i="3"/>
  <c r="BG122" i="3"/>
  <c r="BF122" i="3"/>
  <c r="T122" i="3"/>
  <c r="R122" i="3"/>
  <c r="P122" i="3"/>
  <c r="BK122" i="3"/>
  <c r="J122" i="3"/>
  <c r="BE122" i="3" s="1"/>
  <c r="BI121" i="3"/>
  <c r="BH121" i="3"/>
  <c r="BG121" i="3"/>
  <c r="BF121" i="3"/>
  <c r="T121" i="3"/>
  <c r="R121" i="3"/>
  <c r="P121" i="3"/>
  <c r="BK121" i="3"/>
  <c r="J121" i="3"/>
  <c r="BE121" i="3" s="1"/>
  <c r="BI120" i="3"/>
  <c r="BH120" i="3"/>
  <c r="BG120" i="3"/>
  <c r="BF120" i="3"/>
  <c r="BE120" i="3"/>
  <c r="T120" i="3"/>
  <c r="R120" i="3"/>
  <c r="P120" i="3"/>
  <c r="BK120" i="3"/>
  <c r="J120" i="3"/>
  <c r="BI119" i="3"/>
  <c r="BH119" i="3"/>
  <c r="BG119" i="3"/>
  <c r="BF119" i="3"/>
  <c r="T119" i="3"/>
  <c r="R119" i="3"/>
  <c r="R94" i="3" s="1"/>
  <c r="P119" i="3"/>
  <c r="P94" i="3" s="1"/>
  <c r="BK119" i="3"/>
  <c r="J119" i="3"/>
  <c r="BE119" i="3" s="1"/>
  <c r="BI118" i="3"/>
  <c r="BH118" i="3"/>
  <c r="BG118" i="3"/>
  <c r="BF118" i="3"/>
  <c r="T118" i="3"/>
  <c r="R118" i="3"/>
  <c r="P118" i="3"/>
  <c r="BK118" i="3"/>
  <c r="J118" i="3"/>
  <c r="BE118" i="3" s="1"/>
  <c r="BI117" i="3"/>
  <c r="BH117" i="3"/>
  <c r="BG117" i="3"/>
  <c r="BF117" i="3"/>
  <c r="T117" i="3"/>
  <c r="R117" i="3"/>
  <c r="P117" i="3"/>
  <c r="BK117" i="3"/>
  <c r="J117" i="3"/>
  <c r="BE117" i="3" s="1"/>
  <c r="BI116" i="3"/>
  <c r="BH116" i="3"/>
  <c r="BG116" i="3"/>
  <c r="BF116" i="3"/>
  <c r="T116" i="3"/>
  <c r="R116" i="3"/>
  <c r="P116" i="3"/>
  <c r="BK116" i="3"/>
  <c r="J116" i="3"/>
  <c r="BE116" i="3" s="1"/>
  <c r="BI113" i="3"/>
  <c r="BH113" i="3"/>
  <c r="BG113" i="3"/>
  <c r="BF113" i="3"/>
  <c r="T113" i="3"/>
  <c r="R113" i="3"/>
  <c r="P113" i="3"/>
  <c r="BK113" i="3"/>
  <c r="J113" i="3"/>
  <c r="BE113" i="3" s="1"/>
  <c r="BI112" i="3"/>
  <c r="BH112" i="3"/>
  <c r="BG112" i="3"/>
  <c r="BF112" i="3"/>
  <c r="T112" i="3"/>
  <c r="R112" i="3"/>
  <c r="P112" i="3"/>
  <c r="BK112" i="3"/>
  <c r="J112" i="3"/>
  <c r="BE112" i="3" s="1"/>
  <c r="BI110" i="3"/>
  <c r="BH110" i="3"/>
  <c r="BG110" i="3"/>
  <c r="BF110" i="3"/>
  <c r="BE110" i="3"/>
  <c r="T110" i="3"/>
  <c r="R110" i="3"/>
  <c r="P110" i="3"/>
  <c r="BK110" i="3"/>
  <c r="J110" i="3"/>
  <c r="BI109" i="3"/>
  <c r="BH109" i="3"/>
  <c r="BG109" i="3"/>
  <c r="BF109" i="3"/>
  <c r="T109" i="3"/>
  <c r="R109" i="3"/>
  <c r="P109" i="3"/>
  <c r="BK109" i="3"/>
  <c r="J109" i="3"/>
  <c r="BE109" i="3" s="1"/>
  <c r="BI106" i="3"/>
  <c r="BH106" i="3"/>
  <c r="BG106" i="3"/>
  <c r="BF106" i="3"/>
  <c r="BE106" i="3"/>
  <c r="T106" i="3"/>
  <c r="R106" i="3"/>
  <c r="P106" i="3"/>
  <c r="BK106" i="3"/>
  <c r="J106" i="3"/>
  <c r="BI104" i="3"/>
  <c r="BH104" i="3"/>
  <c r="BG104" i="3"/>
  <c r="BF104" i="3"/>
  <c r="BE104" i="3"/>
  <c r="T104" i="3"/>
  <c r="R104" i="3"/>
  <c r="P104" i="3"/>
  <c r="BK104" i="3"/>
  <c r="J104" i="3"/>
  <c r="BI102" i="3"/>
  <c r="BH102" i="3"/>
  <c r="BG102" i="3"/>
  <c r="BF102" i="3"/>
  <c r="BE102" i="3"/>
  <c r="T102" i="3"/>
  <c r="R102" i="3"/>
  <c r="P102" i="3"/>
  <c r="BK102" i="3"/>
  <c r="J102" i="3"/>
  <c r="BI100" i="3"/>
  <c r="BH100" i="3"/>
  <c r="BG100" i="3"/>
  <c r="BF100" i="3"/>
  <c r="BE100" i="3"/>
  <c r="T100" i="3"/>
  <c r="R100" i="3"/>
  <c r="P100" i="3"/>
  <c r="BK100" i="3"/>
  <c r="J100" i="3"/>
  <c r="BI98" i="3"/>
  <c r="BH98" i="3"/>
  <c r="BG98" i="3"/>
  <c r="BF98" i="3"/>
  <c r="BE98" i="3"/>
  <c r="T98" i="3"/>
  <c r="R98" i="3"/>
  <c r="P98" i="3"/>
  <c r="BK98" i="3"/>
  <c r="J98" i="3"/>
  <c r="BI97" i="3"/>
  <c r="BH97" i="3"/>
  <c r="BG97" i="3"/>
  <c r="BF97" i="3"/>
  <c r="BE97" i="3"/>
  <c r="T97" i="3"/>
  <c r="R97" i="3"/>
  <c r="P97" i="3"/>
  <c r="BK97" i="3"/>
  <c r="J97" i="3"/>
  <c r="BI96" i="3"/>
  <c r="BH96" i="3"/>
  <c r="BG96" i="3"/>
  <c r="BF96" i="3"/>
  <c r="BE96" i="3"/>
  <c r="T96" i="3"/>
  <c r="R96" i="3"/>
  <c r="P96" i="3"/>
  <c r="BK96" i="3"/>
  <c r="J96" i="3"/>
  <c r="BI95" i="3"/>
  <c r="BH95" i="3"/>
  <c r="BG95" i="3"/>
  <c r="BF95" i="3"/>
  <c r="BE95" i="3"/>
  <c r="T95" i="3"/>
  <c r="R95" i="3"/>
  <c r="P95" i="3"/>
  <c r="BK95" i="3"/>
  <c r="J95" i="3"/>
  <c r="BI93" i="3"/>
  <c r="BH93" i="3"/>
  <c r="F33" i="3" s="1"/>
  <c r="BC53" i="1" s="1"/>
  <c r="BG93" i="3"/>
  <c r="BF93" i="3"/>
  <c r="T93" i="3"/>
  <c r="R93" i="3"/>
  <c r="P93" i="3"/>
  <c r="BK93" i="3"/>
  <c r="J93" i="3"/>
  <c r="BE93" i="3" s="1"/>
  <c r="BI92" i="3"/>
  <c r="BH92" i="3"/>
  <c r="BG92" i="3"/>
  <c r="BF92" i="3"/>
  <c r="BE92" i="3"/>
  <c r="T92" i="3"/>
  <c r="R92" i="3"/>
  <c r="P92" i="3"/>
  <c r="BK92" i="3"/>
  <c r="J92" i="3"/>
  <c r="BI89" i="3"/>
  <c r="BH89" i="3"/>
  <c r="BG89" i="3"/>
  <c r="BF89" i="3"/>
  <c r="T89" i="3"/>
  <c r="R89" i="3"/>
  <c r="P89" i="3"/>
  <c r="BK89" i="3"/>
  <c r="J89" i="3"/>
  <c r="BE89" i="3" s="1"/>
  <c r="BI87" i="3"/>
  <c r="F34" i="3" s="1"/>
  <c r="BD53" i="1" s="1"/>
  <c r="BH87" i="3"/>
  <c r="BG87" i="3"/>
  <c r="BF87" i="3"/>
  <c r="BE87" i="3"/>
  <c r="T87" i="3"/>
  <c r="R87" i="3"/>
  <c r="P87" i="3"/>
  <c r="BK87" i="3"/>
  <c r="BK84" i="3" s="1"/>
  <c r="J87" i="3"/>
  <c r="BI86" i="3"/>
  <c r="BH86" i="3"/>
  <c r="BG86" i="3"/>
  <c r="BF86" i="3"/>
  <c r="T86" i="3"/>
  <c r="T84" i="3" s="1"/>
  <c r="R86" i="3"/>
  <c r="R84" i="3" s="1"/>
  <c r="P86" i="3"/>
  <c r="BK86" i="3"/>
  <c r="J86" i="3"/>
  <c r="BE86" i="3" s="1"/>
  <c r="BI85" i="3"/>
  <c r="BH85" i="3"/>
  <c r="BG85" i="3"/>
  <c r="F32" i="3" s="1"/>
  <c r="BB53" i="1" s="1"/>
  <c r="BF85" i="3"/>
  <c r="BE85" i="3"/>
  <c r="T85" i="3"/>
  <c r="R85" i="3"/>
  <c r="P85" i="3"/>
  <c r="BK85" i="3"/>
  <c r="J85" i="3"/>
  <c r="J78" i="3"/>
  <c r="F78" i="3"/>
  <c r="J76" i="3"/>
  <c r="F76" i="3"/>
  <c r="E74" i="3"/>
  <c r="F52" i="3"/>
  <c r="J51" i="3"/>
  <c r="F51" i="3"/>
  <c r="F49" i="3"/>
  <c r="E47" i="3"/>
  <c r="J18" i="3"/>
  <c r="E18" i="3"/>
  <c r="F79" i="3" s="1"/>
  <c r="J17" i="3"/>
  <c r="J12" i="3"/>
  <c r="J49" i="3" s="1"/>
  <c r="E7" i="3"/>
  <c r="BK164" i="2"/>
  <c r="J164" i="2" s="1"/>
  <c r="J62" i="2" s="1"/>
  <c r="P157" i="2"/>
  <c r="P145" i="2"/>
  <c r="AY52" i="1"/>
  <c r="AX52" i="1"/>
  <c r="BI165" i="2"/>
  <c r="BH165" i="2"/>
  <c r="BG165" i="2"/>
  <c r="BF165" i="2"/>
  <c r="BE165" i="2"/>
  <c r="T165" i="2"/>
  <c r="T164" i="2" s="1"/>
  <c r="R165" i="2"/>
  <c r="R164" i="2" s="1"/>
  <c r="P165" i="2"/>
  <c r="P164" i="2" s="1"/>
  <c r="BK165" i="2"/>
  <c r="J165" i="2"/>
  <c r="BI161" i="2"/>
  <c r="BH161" i="2"/>
  <c r="BG161" i="2"/>
  <c r="BF161" i="2"/>
  <c r="T161" i="2"/>
  <c r="R161" i="2"/>
  <c r="P161" i="2"/>
  <c r="BK161" i="2"/>
  <c r="J161" i="2"/>
  <c r="BE161" i="2" s="1"/>
  <c r="BI160" i="2"/>
  <c r="BH160" i="2"/>
  <c r="BG160" i="2"/>
  <c r="BF160" i="2"/>
  <c r="BE160" i="2"/>
  <c r="T160" i="2"/>
  <c r="R160" i="2"/>
  <c r="P160" i="2"/>
  <c r="BK160" i="2"/>
  <c r="J160" i="2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BE158" i="2"/>
  <c r="T158" i="2"/>
  <c r="T157" i="2" s="1"/>
  <c r="R158" i="2"/>
  <c r="P158" i="2"/>
  <c r="BK158" i="2"/>
  <c r="J158" i="2"/>
  <c r="BI154" i="2"/>
  <c r="BH154" i="2"/>
  <c r="BG154" i="2"/>
  <c r="BF154" i="2"/>
  <c r="BE154" i="2"/>
  <c r="T154" i="2"/>
  <c r="R154" i="2"/>
  <c r="P154" i="2"/>
  <c r="BK154" i="2"/>
  <c r="J154" i="2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BE152" i="2"/>
  <c r="T152" i="2"/>
  <c r="R152" i="2"/>
  <c r="P152" i="2"/>
  <c r="BK152" i="2"/>
  <c r="J152" i="2"/>
  <c r="BI151" i="2"/>
  <c r="BH151" i="2"/>
  <c r="BG151" i="2"/>
  <c r="BF151" i="2"/>
  <c r="BE151" i="2"/>
  <c r="T151" i="2"/>
  <c r="R151" i="2"/>
  <c r="P151" i="2"/>
  <c r="BK151" i="2"/>
  <c r="J151" i="2"/>
  <c r="BI150" i="2"/>
  <c r="BH150" i="2"/>
  <c r="BG150" i="2"/>
  <c r="BF150" i="2"/>
  <c r="BE150" i="2"/>
  <c r="T150" i="2"/>
  <c r="R150" i="2"/>
  <c r="P150" i="2"/>
  <c r="BK150" i="2"/>
  <c r="J150" i="2"/>
  <c r="BI147" i="2"/>
  <c r="BH147" i="2"/>
  <c r="BG147" i="2"/>
  <c r="BF147" i="2"/>
  <c r="BE147" i="2"/>
  <c r="T147" i="2"/>
  <c r="R147" i="2"/>
  <c r="R145" i="2" s="1"/>
  <c r="P147" i="2"/>
  <c r="BK147" i="2"/>
  <c r="J147" i="2"/>
  <c r="BI146" i="2"/>
  <c r="BH146" i="2"/>
  <c r="BG146" i="2"/>
  <c r="BF146" i="2"/>
  <c r="BE146" i="2"/>
  <c r="T146" i="2"/>
  <c r="T145" i="2" s="1"/>
  <c r="R146" i="2"/>
  <c r="P146" i="2"/>
  <c r="BK146" i="2"/>
  <c r="BK145" i="2" s="1"/>
  <c r="J145" i="2" s="1"/>
  <c r="J60" i="2" s="1"/>
  <c r="J146" i="2"/>
  <c r="BI144" i="2"/>
  <c r="BH144" i="2"/>
  <c r="BG144" i="2"/>
  <c r="BF144" i="2"/>
  <c r="T144" i="2"/>
  <c r="R144" i="2"/>
  <c r="P144" i="2"/>
  <c r="BK144" i="2"/>
  <c r="J144" i="2"/>
  <c r="BE144" i="2" s="1"/>
  <c r="BI143" i="2"/>
  <c r="BH143" i="2"/>
  <c r="BG143" i="2"/>
  <c r="BF143" i="2"/>
  <c r="BE143" i="2"/>
  <c r="T143" i="2"/>
  <c r="R143" i="2"/>
  <c r="P143" i="2"/>
  <c r="BK143" i="2"/>
  <c r="J143" i="2"/>
  <c r="BI142" i="2"/>
  <c r="BH142" i="2"/>
  <c r="BG142" i="2"/>
  <c r="BF142" i="2"/>
  <c r="T142" i="2"/>
  <c r="R142" i="2"/>
  <c r="P142" i="2"/>
  <c r="BK142" i="2"/>
  <c r="J142" i="2"/>
  <c r="BE142" i="2" s="1"/>
  <c r="BI139" i="2"/>
  <c r="BH139" i="2"/>
  <c r="BG139" i="2"/>
  <c r="BF139" i="2"/>
  <c r="BE139" i="2"/>
  <c r="T139" i="2"/>
  <c r="R139" i="2"/>
  <c r="P139" i="2"/>
  <c r="BK139" i="2"/>
  <c r="J139" i="2"/>
  <c r="BI138" i="2"/>
  <c r="BH138" i="2"/>
  <c r="BG138" i="2"/>
  <c r="BF138" i="2"/>
  <c r="T138" i="2"/>
  <c r="R138" i="2"/>
  <c r="P138" i="2"/>
  <c r="BK138" i="2"/>
  <c r="J138" i="2"/>
  <c r="BE138" i="2" s="1"/>
  <c r="BI136" i="2"/>
  <c r="BH136" i="2"/>
  <c r="BG136" i="2"/>
  <c r="BF136" i="2"/>
  <c r="BE136" i="2"/>
  <c r="T136" i="2"/>
  <c r="R136" i="2"/>
  <c r="P136" i="2"/>
  <c r="BK136" i="2"/>
  <c r="J136" i="2"/>
  <c r="BI135" i="2"/>
  <c r="BH135" i="2"/>
  <c r="BG135" i="2"/>
  <c r="BF135" i="2"/>
  <c r="T135" i="2"/>
  <c r="R135" i="2"/>
  <c r="P135" i="2"/>
  <c r="BK135" i="2"/>
  <c r="J135" i="2"/>
  <c r="BE135" i="2" s="1"/>
  <c r="BI132" i="2"/>
  <c r="BH132" i="2"/>
  <c r="BG132" i="2"/>
  <c r="BF132" i="2"/>
  <c r="BE132" i="2"/>
  <c r="T132" i="2"/>
  <c r="R132" i="2"/>
  <c r="P132" i="2"/>
  <c r="BK132" i="2"/>
  <c r="J132" i="2"/>
  <c r="BI130" i="2"/>
  <c r="BH130" i="2"/>
  <c r="BG130" i="2"/>
  <c r="BF130" i="2"/>
  <c r="T130" i="2"/>
  <c r="R130" i="2"/>
  <c r="P130" i="2"/>
  <c r="BK130" i="2"/>
  <c r="J130" i="2"/>
  <c r="BE130" i="2" s="1"/>
  <c r="BI128" i="2"/>
  <c r="BH128" i="2"/>
  <c r="BG128" i="2"/>
  <c r="BF128" i="2"/>
  <c r="BE128" i="2"/>
  <c r="T128" i="2"/>
  <c r="R128" i="2"/>
  <c r="P128" i="2"/>
  <c r="BK128" i="2"/>
  <c r="J128" i="2"/>
  <c r="BI127" i="2"/>
  <c r="BH127" i="2"/>
  <c r="BG127" i="2"/>
  <c r="BF127" i="2"/>
  <c r="T127" i="2"/>
  <c r="R127" i="2"/>
  <c r="P127" i="2"/>
  <c r="BK127" i="2"/>
  <c r="J127" i="2"/>
  <c r="BE127" i="2" s="1"/>
  <c r="BI124" i="2"/>
  <c r="BH124" i="2"/>
  <c r="BG124" i="2"/>
  <c r="BF124" i="2"/>
  <c r="BE124" i="2"/>
  <c r="T124" i="2"/>
  <c r="R124" i="2"/>
  <c r="P124" i="2"/>
  <c r="BK124" i="2"/>
  <c r="J124" i="2"/>
  <c r="BI123" i="2"/>
  <c r="BH123" i="2"/>
  <c r="BG123" i="2"/>
  <c r="BF123" i="2"/>
  <c r="T123" i="2"/>
  <c r="T113" i="2" s="1"/>
  <c r="R123" i="2"/>
  <c r="P123" i="2"/>
  <c r="BK123" i="2"/>
  <c r="J123" i="2"/>
  <c r="BE123" i="2" s="1"/>
  <c r="BI122" i="2"/>
  <c r="BH122" i="2"/>
  <c r="BG122" i="2"/>
  <c r="BF122" i="2"/>
  <c r="BE122" i="2"/>
  <c r="T122" i="2"/>
  <c r="R122" i="2"/>
  <c r="P122" i="2"/>
  <c r="BK122" i="2"/>
  <c r="J122" i="2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BE120" i="2"/>
  <c r="T120" i="2"/>
  <c r="R120" i="2"/>
  <c r="P120" i="2"/>
  <c r="BK120" i="2"/>
  <c r="J120" i="2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BE118" i="2"/>
  <c r="T118" i="2"/>
  <c r="R118" i="2"/>
  <c r="P118" i="2"/>
  <c r="BK118" i="2"/>
  <c r="J118" i="2"/>
  <c r="BI116" i="2"/>
  <c r="BH116" i="2"/>
  <c r="BG116" i="2"/>
  <c r="BF116" i="2"/>
  <c r="T116" i="2"/>
  <c r="R116" i="2"/>
  <c r="P116" i="2"/>
  <c r="BK116" i="2"/>
  <c r="J116" i="2"/>
  <c r="BE116" i="2" s="1"/>
  <c r="BI115" i="2"/>
  <c r="BH115" i="2"/>
  <c r="BG115" i="2"/>
  <c r="BF115" i="2"/>
  <c r="BE115" i="2"/>
  <c r="T115" i="2"/>
  <c r="R115" i="2"/>
  <c r="P115" i="2"/>
  <c r="BK115" i="2"/>
  <c r="J115" i="2"/>
  <c r="BI114" i="2"/>
  <c r="BH114" i="2"/>
  <c r="BG114" i="2"/>
  <c r="BF114" i="2"/>
  <c r="T114" i="2"/>
  <c r="R114" i="2"/>
  <c r="R113" i="2" s="1"/>
  <c r="P114" i="2"/>
  <c r="BK114" i="2"/>
  <c r="BK113" i="2" s="1"/>
  <c r="J113" i="2" s="1"/>
  <c r="J59" i="2" s="1"/>
  <c r="J114" i="2"/>
  <c r="BE114" i="2" s="1"/>
  <c r="BI110" i="2"/>
  <c r="BH110" i="2"/>
  <c r="BG110" i="2"/>
  <c r="BF110" i="2"/>
  <c r="T110" i="2"/>
  <c r="R110" i="2"/>
  <c r="P110" i="2"/>
  <c r="BK110" i="2"/>
  <c r="J110" i="2"/>
  <c r="BE110" i="2" s="1"/>
  <c r="BI109" i="2"/>
  <c r="BH109" i="2"/>
  <c r="BG109" i="2"/>
  <c r="BF109" i="2"/>
  <c r="T109" i="2"/>
  <c r="R109" i="2"/>
  <c r="P109" i="2"/>
  <c r="BK109" i="2"/>
  <c r="J109" i="2"/>
  <c r="BE109" i="2" s="1"/>
  <c r="BI108" i="2"/>
  <c r="BH108" i="2"/>
  <c r="BG108" i="2"/>
  <c r="BF108" i="2"/>
  <c r="BE108" i="2"/>
  <c r="T108" i="2"/>
  <c r="R108" i="2"/>
  <c r="P108" i="2"/>
  <c r="BK108" i="2"/>
  <c r="J108" i="2"/>
  <c r="BI107" i="2"/>
  <c r="BH107" i="2"/>
  <c r="BG107" i="2"/>
  <c r="BF107" i="2"/>
  <c r="T107" i="2"/>
  <c r="R107" i="2"/>
  <c r="P107" i="2"/>
  <c r="BK107" i="2"/>
  <c r="J107" i="2"/>
  <c r="BE107" i="2" s="1"/>
  <c r="BI106" i="2"/>
  <c r="BH106" i="2"/>
  <c r="BG106" i="2"/>
  <c r="BF106" i="2"/>
  <c r="BE106" i="2"/>
  <c r="T106" i="2"/>
  <c r="R106" i="2"/>
  <c r="P106" i="2"/>
  <c r="BK106" i="2"/>
  <c r="J106" i="2"/>
  <c r="BI105" i="2"/>
  <c r="BH105" i="2"/>
  <c r="BG105" i="2"/>
  <c r="BF105" i="2"/>
  <c r="T105" i="2"/>
  <c r="R105" i="2"/>
  <c r="P105" i="2"/>
  <c r="BK105" i="2"/>
  <c r="J105" i="2"/>
  <c r="BE105" i="2" s="1"/>
  <c r="BI104" i="2"/>
  <c r="BH104" i="2"/>
  <c r="BG104" i="2"/>
  <c r="BF104" i="2"/>
  <c r="BE104" i="2"/>
  <c r="T104" i="2"/>
  <c r="R104" i="2"/>
  <c r="P104" i="2"/>
  <c r="BK104" i="2"/>
  <c r="J104" i="2"/>
  <c r="BI101" i="2"/>
  <c r="BH101" i="2"/>
  <c r="BG101" i="2"/>
  <c r="BF101" i="2"/>
  <c r="T101" i="2"/>
  <c r="R101" i="2"/>
  <c r="P101" i="2"/>
  <c r="BK101" i="2"/>
  <c r="J101" i="2"/>
  <c r="BE101" i="2" s="1"/>
  <c r="BI100" i="2"/>
  <c r="BH100" i="2"/>
  <c r="BG100" i="2"/>
  <c r="BF100" i="2"/>
  <c r="BE100" i="2"/>
  <c r="T100" i="2"/>
  <c r="R100" i="2"/>
  <c r="P100" i="2"/>
  <c r="BK100" i="2"/>
  <c r="J100" i="2"/>
  <c r="BI98" i="2"/>
  <c r="BH98" i="2"/>
  <c r="BG98" i="2"/>
  <c r="BF98" i="2"/>
  <c r="T98" i="2"/>
  <c r="R98" i="2"/>
  <c r="P98" i="2"/>
  <c r="BK98" i="2"/>
  <c r="J98" i="2"/>
  <c r="BE98" i="2" s="1"/>
  <c r="BI97" i="2"/>
  <c r="BH97" i="2"/>
  <c r="BG97" i="2"/>
  <c r="BF97" i="2"/>
  <c r="BE97" i="2"/>
  <c r="T97" i="2"/>
  <c r="R97" i="2"/>
  <c r="P97" i="2"/>
  <c r="BK97" i="2"/>
  <c r="J97" i="2"/>
  <c r="BI94" i="2"/>
  <c r="BH94" i="2"/>
  <c r="BG94" i="2"/>
  <c r="BF94" i="2"/>
  <c r="T94" i="2"/>
  <c r="R94" i="2"/>
  <c r="P94" i="2"/>
  <c r="BK94" i="2"/>
  <c r="J94" i="2"/>
  <c r="BE94" i="2" s="1"/>
  <c r="BI92" i="2"/>
  <c r="BH92" i="2"/>
  <c r="BG92" i="2"/>
  <c r="BF92" i="2"/>
  <c r="BE92" i="2"/>
  <c r="T92" i="2"/>
  <c r="R92" i="2"/>
  <c r="P92" i="2"/>
  <c r="BK92" i="2"/>
  <c r="J92" i="2"/>
  <c r="BI90" i="2"/>
  <c r="BH90" i="2"/>
  <c r="BG90" i="2"/>
  <c r="BF90" i="2"/>
  <c r="T90" i="2"/>
  <c r="R90" i="2"/>
  <c r="P90" i="2"/>
  <c r="BK90" i="2"/>
  <c r="J90" i="2"/>
  <c r="BE90" i="2" s="1"/>
  <c r="BI88" i="2"/>
  <c r="BH88" i="2"/>
  <c r="BG88" i="2"/>
  <c r="BF88" i="2"/>
  <c r="BE88" i="2"/>
  <c r="T88" i="2"/>
  <c r="R88" i="2"/>
  <c r="P88" i="2"/>
  <c r="BK88" i="2"/>
  <c r="J88" i="2"/>
  <c r="BI87" i="2"/>
  <c r="BH87" i="2"/>
  <c r="BG87" i="2"/>
  <c r="BF87" i="2"/>
  <c r="T87" i="2"/>
  <c r="R87" i="2"/>
  <c r="P87" i="2"/>
  <c r="BK87" i="2"/>
  <c r="J87" i="2"/>
  <c r="BE87" i="2" s="1"/>
  <c r="BI86" i="2"/>
  <c r="BH86" i="2"/>
  <c r="BG86" i="2"/>
  <c r="BF86" i="2"/>
  <c r="J31" i="2" s="1"/>
  <c r="AW52" i="1" s="1"/>
  <c r="BE86" i="2"/>
  <c r="T86" i="2"/>
  <c r="R86" i="2"/>
  <c r="P86" i="2"/>
  <c r="BK86" i="2"/>
  <c r="J86" i="2"/>
  <c r="BI85" i="2"/>
  <c r="F34" i="2" s="1"/>
  <c r="BD52" i="1" s="1"/>
  <c r="BD51" i="1" s="1"/>
  <c r="W30" i="1" s="1"/>
  <c r="BH85" i="2"/>
  <c r="F33" i="2" s="1"/>
  <c r="BC52" i="1" s="1"/>
  <c r="BG85" i="2"/>
  <c r="BF85" i="2"/>
  <c r="T85" i="2"/>
  <c r="T84" i="2" s="1"/>
  <c r="T83" i="2" s="1"/>
  <c r="T82" i="2" s="1"/>
  <c r="R85" i="2"/>
  <c r="P85" i="2"/>
  <c r="BK85" i="2"/>
  <c r="BK84" i="2" s="1"/>
  <c r="J85" i="2"/>
  <c r="BE85" i="2" s="1"/>
  <c r="J78" i="2"/>
  <c r="F78" i="2"/>
  <c r="F76" i="2"/>
  <c r="E74" i="2"/>
  <c r="E72" i="2"/>
  <c r="J51" i="2"/>
  <c r="F51" i="2"/>
  <c r="F49" i="2"/>
  <c r="E47" i="2"/>
  <c r="E45" i="2"/>
  <c r="J18" i="2"/>
  <c r="E18" i="2"/>
  <c r="F52" i="2" s="1"/>
  <c r="J17" i="2"/>
  <c r="J12" i="2"/>
  <c r="J49" i="2" s="1"/>
  <c r="E7" i="2"/>
  <c r="AS51" i="1"/>
  <c r="L47" i="1"/>
  <c r="AM46" i="1"/>
  <c r="L46" i="1"/>
  <c r="AM44" i="1"/>
  <c r="L44" i="1"/>
  <c r="L42" i="1"/>
  <c r="L41" i="1"/>
  <c r="J30" i="2" l="1"/>
  <c r="AV52" i="1" s="1"/>
  <c r="AT52" i="1" s="1"/>
  <c r="F30" i="2"/>
  <c r="AZ52" i="1" s="1"/>
  <c r="BK83" i="2"/>
  <c r="J84" i="2"/>
  <c r="J58" i="2" s="1"/>
  <c r="J84" i="3"/>
  <c r="J58" i="3" s="1"/>
  <c r="BC51" i="1"/>
  <c r="F30" i="4"/>
  <c r="AZ54" i="1" s="1"/>
  <c r="J30" i="4"/>
  <c r="AV54" i="1" s="1"/>
  <c r="E45" i="3"/>
  <c r="E72" i="3"/>
  <c r="F79" i="2"/>
  <c r="BK125" i="3"/>
  <c r="J125" i="3" s="1"/>
  <c r="J60" i="3" s="1"/>
  <c r="J76" i="2"/>
  <c r="P84" i="2"/>
  <c r="F30" i="3"/>
  <c r="AZ53" i="1" s="1"/>
  <c r="T94" i="3"/>
  <c r="T83" i="3" s="1"/>
  <c r="T82" i="3" s="1"/>
  <c r="J30" i="3"/>
  <c r="AV53" i="1" s="1"/>
  <c r="BK83" i="4"/>
  <c r="R93" i="4"/>
  <c r="F31" i="2"/>
  <c r="BA52" i="1" s="1"/>
  <c r="J30" i="6"/>
  <c r="AV56" i="1" s="1"/>
  <c r="AT56" i="1" s="1"/>
  <c r="F30" i="6"/>
  <c r="AZ56" i="1" s="1"/>
  <c r="BK157" i="2"/>
  <c r="J157" i="2" s="1"/>
  <c r="J61" i="2" s="1"/>
  <c r="T83" i="4"/>
  <c r="R86" i="5"/>
  <c r="R85" i="5" s="1"/>
  <c r="J84" i="6"/>
  <c r="J58" i="6" s="1"/>
  <c r="BK83" i="6"/>
  <c r="R84" i="2"/>
  <c r="F32" i="2"/>
  <c r="BB52" i="1" s="1"/>
  <c r="BB51" i="1" s="1"/>
  <c r="P113" i="2"/>
  <c r="R157" i="2"/>
  <c r="P84" i="3"/>
  <c r="J31" i="3"/>
  <c r="AW53" i="1" s="1"/>
  <c r="BK94" i="3"/>
  <c r="J94" i="3" s="1"/>
  <c r="J59" i="3" s="1"/>
  <c r="R125" i="3"/>
  <c r="R83" i="3" s="1"/>
  <c r="R82" i="3" s="1"/>
  <c r="P159" i="3"/>
  <c r="F31" i="3"/>
  <c r="BA53" i="1" s="1"/>
  <c r="J31" i="4"/>
  <c r="AW54" i="1" s="1"/>
  <c r="T93" i="4"/>
  <c r="J75" i="4"/>
  <c r="P83" i="4"/>
  <c r="P82" i="4" s="1"/>
  <c r="P81" i="4" s="1"/>
  <c r="AU54" i="1" s="1"/>
  <c r="BK93" i="4"/>
  <c r="J93" i="4" s="1"/>
  <c r="J59" i="4" s="1"/>
  <c r="P124" i="4"/>
  <c r="J30" i="5"/>
  <c r="AV55" i="1" s="1"/>
  <c r="AT55" i="1" s="1"/>
  <c r="F30" i="5"/>
  <c r="AZ55" i="1" s="1"/>
  <c r="T86" i="5"/>
  <c r="T85" i="5" s="1"/>
  <c r="T164" i="5"/>
  <c r="P83" i="6"/>
  <c r="P82" i="6" s="1"/>
  <c r="AU56" i="1" s="1"/>
  <c r="T82" i="7"/>
  <c r="T81" i="7" s="1"/>
  <c r="R83" i="4"/>
  <c r="P93" i="4"/>
  <c r="R124" i="4"/>
  <c r="BK86" i="5"/>
  <c r="J87" i="5"/>
  <c r="J58" i="5" s="1"/>
  <c r="J165" i="5"/>
  <c r="J64" i="5" s="1"/>
  <c r="BK164" i="5"/>
  <c r="J164" i="5" s="1"/>
  <c r="J63" i="5" s="1"/>
  <c r="R83" i="6"/>
  <c r="R82" i="6" s="1"/>
  <c r="BK82" i="7"/>
  <c r="J83" i="7"/>
  <c r="J58" i="7" s="1"/>
  <c r="J30" i="7"/>
  <c r="AV57" i="1" s="1"/>
  <c r="AT57" i="1" s="1"/>
  <c r="J49" i="5"/>
  <c r="E75" i="5"/>
  <c r="F31" i="5"/>
  <c r="BA55" i="1" s="1"/>
  <c r="J49" i="7"/>
  <c r="F31" i="7"/>
  <c r="BA57" i="1" s="1"/>
  <c r="E72" i="6"/>
  <c r="F82" i="5"/>
  <c r="F31" i="6"/>
  <c r="BA56" i="1" s="1"/>
  <c r="F78" i="7"/>
  <c r="F30" i="7"/>
  <c r="AZ57" i="1" s="1"/>
  <c r="BK85" i="5" l="1"/>
  <c r="J85" i="5" s="1"/>
  <c r="J86" i="5"/>
  <c r="J57" i="5" s="1"/>
  <c r="W28" i="1"/>
  <c r="AX51" i="1"/>
  <c r="AT53" i="1"/>
  <c r="W29" i="1"/>
  <c r="AY51" i="1"/>
  <c r="BK82" i="2"/>
  <c r="J82" i="2" s="1"/>
  <c r="J83" i="2"/>
  <c r="J57" i="2" s="1"/>
  <c r="P83" i="3"/>
  <c r="P82" i="3" s="1"/>
  <c r="AU53" i="1" s="1"/>
  <c r="R83" i="2"/>
  <c r="R82" i="2" s="1"/>
  <c r="T82" i="4"/>
  <c r="T81" i="4" s="1"/>
  <c r="BA51" i="1"/>
  <c r="AT54" i="1"/>
  <c r="BK83" i="3"/>
  <c r="J83" i="6"/>
  <c r="J57" i="6" s="1"/>
  <c r="BK82" i="6"/>
  <c r="J82" i="6" s="1"/>
  <c r="AZ51" i="1"/>
  <c r="BK81" i="7"/>
  <c r="J81" i="7" s="1"/>
  <c r="J82" i="7"/>
  <c r="J57" i="7" s="1"/>
  <c r="R82" i="4"/>
  <c r="R81" i="4" s="1"/>
  <c r="J83" i="4"/>
  <c r="J58" i="4" s="1"/>
  <c r="BK82" i="4"/>
  <c r="P83" i="2"/>
  <c r="P82" i="2" s="1"/>
  <c r="AU52" i="1" s="1"/>
  <c r="AU51" i="1" s="1"/>
  <c r="J56" i="7" l="1"/>
  <c r="J27" i="7"/>
  <c r="BK82" i="3"/>
  <c r="J82" i="3" s="1"/>
  <c r="J83" i="3"/>
  <c r="J57" i="3" s="1"/>
  <c r="J56" i="2"/>
  <c r="J27" i="2"/>
  <c r="BK81" i="4"/>
  <c r="J81" i="4" s="1"/>
  <c r="J82" i="4"/>
  <c r="J57" i="4" s="1"/>
  <c r="W26" i="1"/>
  <c r="AV51" i="1"/>
  <c r="J27" i="6"/>
  <c r="J56" i="6"/>
  <c r="AW51" i="1"/>
  <c r="AK27" i="1" s="1"/>
  <c r="W27" i="1"/>
  <c r="J56" i="5"/>
  <c r="J27" i="5"/>
  <c r="AG55" i="1" l="1"/>
  <c r="AN55" i="1" s="1"/>
  <c r="J36" i="5"/>
  <c r="J56" i="4"/>
  <c r="J27" i="4"/>
  <c r="J56" i="3"/>
  <c r="J27" i="3"/>
  <c r="AG56" i="1"/>
  <c r="AN56" i="1" s="1"/>
  <c r="J36" i="6"/>
  <c r="AT51" i="1"/>
  <c r="AK26" i="1"/>
  <c r="AG52" i="1"/>
  <c r="J36" i="2"/>
  <c r="AG57" i="1"/>
  <c r="AN57" i="1" s="1"/>
  <c r="J36" i="7"/>
  <c r="J36" i="4" l="1"/>
  <c r="AG54" i="1"/>
  <c r="AN54" i="1" s="1"/>
  <c r="AN52" i="1"/>
  <c r="AG51" i="1"/>
  <c r="J36" i="3"/>
  <c r="AG53" i="1"/>
  <c r="AN53" i="1" s="1"/>
  <c r="AK23" i="1" l="1"/>
  <c r="AK32" i="1" s="1"/>
  <c r="AN51" i="1"/>
</calcChain>
</file>

<file path=xl/sharedStrings.xml><?xml version="1.0" encoding="utf-8"?>
<sst xmlns="http://schemas.openxmlformats.org/spreadsheetml/2006/main" count="6333" uniqueCount="912">
  <si>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</si>
  <si>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</si>
  <si>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</si>
  <si>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</si>
  <si>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</si>
  <si>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</si>
  <si>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</si>
  <si>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{68a15c94-7afc-4abf-a224-ad9304dc7ded}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</si>
  <si>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</si>
  <si>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</si>
  <si>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</si>
  <si>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</si>
  <si>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</si>
  <si>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</si>
  <si>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</si>
  <si>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</si>
  <si>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2019-35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</si>
  <si>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</si>
  <si>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</si>
  <si>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Vegetační úpravy vybraných kruhových objezdů v Třebíči</t>
  </si>
  <si>
    <t>KSO:</t>
  </si>
  <si>
    <t/>
  </si>
  <si>
    <t>CC-CZ:</t>
  </si>
  <si>
    <t>Místo:</t>
  </si>
  <si>
    <t>Třebíč</t>
  </si>
  <si>
    <t>Datum:</t>
  </si>
  <si>
    <t>15. 9. 2019</t>
  </si>
  <si>
    <t>Zadavatel:</t>
  </si>
  <si>
    <t>IČ:</t>
  </si>
  <si>
    <t>00290629</t>
  </si>
  <si>
    <t>Město Třebíč,  Karlovo nám. 104/55, Třebíč</t>
  </si>
  <si>
    <t>DIČ:</t>
  </si>
  <si>
    <t>CZ00290629</t>
  </si>
  <si>
    <t>Uchazeč:</t>
  </si>
  <si>
    <t>Vyplň údaj</t>
  </si>
  <si>
    <t>Projektant:</t>
  </si>
  <si>
    <t>68028725</t>
  </si>
  <si>
    <t>Ing. Vít Doležel</t>
  </si>
  <si>
    <t>CZ7104264354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</si>
  <si>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</si>
  <si>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</si>
  <si>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</si>
  <si>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</si>
  <si>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</si>
  <si>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</si>
  <si>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</si>
  <si>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</si>
  <si>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</si>
  <si>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</si>
  <si>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</si>
  <si>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</si>
  <si>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</si>
  <si>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</si>
  <si>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</si>
  <si>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</si>
  <si>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</si>
  <si>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</si>
  <si>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</si>
  <si>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</si>
  <si>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</si>
  <si>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</si>
  <si>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</si>
  <si>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</si>
  <si>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</si>
  <si>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</si>
  <si>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</si>
  <si>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</si>
  <si>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</si>
  <si>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</si>
  <si>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</si>
  <si>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</si>
  <si>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</si>
  <si>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</si>
  <si>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</si>
  <si>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</si>
  <si>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</si>
  <si>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</si>
  <si>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</si>
  <si>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</si>
  <si>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</si>
  <si>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</si>
  <si>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Kruhový objezd Táborská</t>
  </si>
  <si>
    <t>STA</t>
  </si>
  <si>
    <t>1</t>
  </si>
  <si>
    <t>{5e09069e-0668-4c29-9cfd-9c57bf593fbf}</t>
  </si>
  <si>
    <t>2</t>
  </si>
  <si>
    <t>SO 03</t>
  </si>
  <si>
    <t>Kruhový objezd Míčova</t>
  </si>
  <si>
    <t>{bf54ccf6-c99c-40a7-ac6e-a19d772daab8}</t>
  </si>
  <si>
    <t>SO 04</t>
  </si>
  <si>
    <t>Kruhový objezd Samešova</t>
  </si>
  <si>
    <t>{02affbe9-4708-4a5f-8391-1c926b570a60}</t>
  </si>
  <si>
    <t>SO 05</t>
  </si>
  <si>
    <t>Kruhový objezd Velkomeziříčská</t>
  </si>
  <si>
    <t>{8da48cae-4446-47d8-a4f0-7de3552b224f}</t>
  </si>
  <si>
    <t>SO 06</t>
  </si>
  <si>
    <t>Kruhový objezd Václavské náměstí</t>
  </si>
  <si>
    <t>{3312639f-dc8a-4253-ad33-e5fabc11cb47}</t>
  </si>
  <si>
    <t>SO 07</t>
  </si>
  <si>
    <t>Kruhový objezd Znojemská</t>
  </si>
  <si>
    <t>{88193add-a9a9-4827-af87-bcc06d1bb03f}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</si>
  <si>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</si>
  <si>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</si>
  <si>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</si>
  <si>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</si>
  <si>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</si>
  <si>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</si>
  <si>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</si>
  <si>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01 - Kruhový objezd Táborská</t>
  </si>
  <si>
    <t>REKAPITULACE ČLENĚNÍ SOUPISU PRACÍ</t>
  </si>
  <si>
    <t>Kód dílu - Popis</t>
  </si>
  <si>
    <t>Cena celkem [CZK]</t>
  </si>
  <si>
    <t>Náklady soupisu celkem</t>
  </si>
  <si>
    <t>-1</t>
  </si>
  <si>
    <t>HSV - HSV</t>
  </si>
  <si>
    <t xml:space="preserve">    181 - Povrchové úpravy terénu - záhonová výsadba půdopokryvných keřů</t>
  </si>
  <si>
    <t xml:space="preserve">    182 - Povrchové úpravy terénu - založení záhonu trvalek a trav</t>
  </si>
  <si>
    <t xml:space="preserve">    183 - Povrchové úpravy terénu - založení bylinného společenstva výsevem</t>
  </si>
  <si>
    <t xml:space="preserve">    5 - Komunikace pozemní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</si>
  <si>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</si>
  <si>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</si>
  <si>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</si>
  <si>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</si>
  <si>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</si>
  <si>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</si>
  <si>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</si>
  <si>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</si>
  <si>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</si>
  <si>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</si>
  <si>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</si>
  <si>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</si>
  <si>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</si>
  <si>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</si>
  <si>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</si>
  <si>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</si>
  <si>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ROZPOCET</t>
  </si>
  <si>
    <t>181</t>
  </si>
  <si>
    <t>Povrchové úpravy terénu - záhonová výsadba půdopokryvných keřů</t>
  </si>
  <si>
    <t>K</t>
  </si>
  <si>
    <t>18310-1131</t>
  </si>
  <si>
    <t>Hloubení jamek bez výměny půdy v rovině, o objemu do 0,01 m3</t>
  </si>
  <si>
    <t>ks</t>
  </si>
  <si>
    <t>4</t>
  </si>
  <si>
    <t>-1846805847</t>
  </si>
  <si>
    <t>18340-2122</t>
  </si>
  <si>
    <t>Rozrušení půdy do 50-150 mm, souvislé plochy do 500 m2</t>
  </si>
  <si>
    <t>m2</t>
  </si>
  <si>
    <t>-559686712</t>
  </si>
  <si>
    <t>3</t>
  </si>
  <si>
    <t>18410-2120</t>
  </si>
  <si>
    <t>Výsadba keře s balem do 100 mm se zalitím (včetně urovnání povrchu půdy)</t>
  </si>
  <si>
    <t>-1793400434</t>
  </si>
  <si>
    <t>M</t>
  </si>
  <si>
    <t>MAT-003</t>
  </si>
  <si>
    <t>Cotoneaster 'Skogholm', 30/40, v kontejneru</t>
  </si>
  <si>
    <t>8</t>
  </si>
  <si>
    <t>-722040488</t>
  </si>
  <si>
    <t>VV</t>
  </si>
  <si>
    <t>107*1,22364 'Přepočtené koeficientem množství</t>
  </si>
  <si>
    <t>5</t>
  </si>
  <si>
    <t>MAT-004</t>
  </si>
  <si>
    <t>Rosa "Knirps", 30/40, v kontejneru</t>
  </si>
  <si>
    <t>-1749517831</t>
  </si>
  <si>
    <t>109*1,22364 'Přepočtené koeficientem množství</t>
  </si>
  <si>
    <t>6</t>
  </si>
  <si>
    <t>18480-2621</t>
  </si>
  <si>
    <t>Chemické odplevelení před založením, na široko, 2x</t>
  </si>
  <si>
    <t>1532644116</t>
  </si>
  <si>
    <t>P</t>
  </si>
  <si>
    <t>Poznámka k položce:
ochránit ponechanou vegetaci</t>
  </si>
  <si>
    <t>7</t>
  </si>
  <si>
    <t>MAT-001</t>
  </si>
  <si>
    <t>Herbicid, 5l / ha</t>
  </si>
  <si>
    <t>l</t>
  </si>
  <si>
    <t>2099441596</t>
  </si>
  <si>
    <t>Poznámka k položce:
Roundup</t>
  </si>
  <si>
    <t>0,046*1,01808 'Přepočtené koeficientem množství</t>
  </si>
  <si>
    <t>18491-1422</t>
  </si>
  <si>
    <t>Mulčování výsadby při tl. mulče do 100 mm (drcená kůra)</t>
  </si>
  <si>
    <t>-2037468133</t>
  </si>
  <si>
    <t>9</t>
  </si>
  <si>
    <t>MAT-006</t>
  </si>
  <si>
    <t>drcená kůra na mulčování, 1m2 v tl. 10cm/ks</t>
  </si>
  <si>
    <t>m3</t>
  </si>
  <si>
    <t>862250773</t>
  </si>
  <si>
    <t>4,6*1,75408 'Přepočtené koeficientem množství</t>
  </si>
  <si>
    <t>10</t>
  </si>
  <si>
    <t>18580-2124</t>
  </si>
  <si>
    <t>Hnojení tabletovým hnojivem (10g), jednotlivě k rostl.</t>
  </si>
  <si>
    <t>t</t>
  </si>
  <si>
    <t>-1288551162</t>
  </si>
  <si>
    <t>11</t>
  </si>
  <si>
    <t>MAT-005</t>
  </si>
  <si>
    <t>umělé hnojivo tablety, 10g / keř</t>
  </si>
  <si>
    <t>tabl</t>
  </si>
  <si>
    <t>-803712028</t>
  </si>
  <si>
    <t>Poznámka k položce:
Silvamix</t>
  </si>
  <si>
    <t>216*1,18138 'Přepočtené koeficientem množství</t>
  </si>
  <si>
    <t>12</t>
  </si>
  <si>
    <t>18580-3511</t>
  </si>
  <si>
    <t>Odstranění přerostlého drnu, odpíchnutí okraje trávníku</t>
  </si>
  <si>
    <t>m</t>
  </si>
  <si>
    <t>1262563159</t>
  </si>
  <si>
    <t>13</t>
  </si>
  <si>
    <t>18580-4234</t>
  </si>
  <si>
    <t>Vypletí s naložením odpadu (5% plochy kolem obrubníků a překážek)</t>
  </si>
  <si>
    <t>893028127</t>
  </si>
  <si>
    <t>14</t>
  </si>
  <si>
    <t>18580-4312</t>
  </si>
  <si>
    <t>Zalití rostlin vodou, plocha přes 20 m2, 40l/m2</t>
  </si>
  <si>
    <t>-1636270802</t>
  </si>
  <si>
    <t>18580-4312.R</t>
  </si>
  <si>
    <t>Zalití dřeviny vodou, plocha přes 20m2, 40l/m2, 5x</t>
  </si>
  <si>
    <t>330534242</t>
  </si>
  <si>
    <t>16</t>
  </si>
  <si>
    <t>18580-4524</t>
  </si>
  <si>
    <t>Odplevelení výsadeb s nakypřením, 2x</t>
  </si>
  <si>
    <t>2131761758</t>
  </si>
  <si>
    <t>17</t>
  </si>
  <si>
    <t>189-R01</t>
  </si>
  <si>
    <t>Rozprostření substrátu se zapravením, 15 cm</t>
  </si>
  <si>
    <t>-612066743</t>
  </si>
  <si>
    <t>18</t>
  </si>
  <si>
    <t>MAT-002</t>
  </si>
  <si>
    <t>pěstební substrát</t>
  </si>
  <si>
    <t>-1264338636</t>
  </si>
  <si>
    <t>Poznámka k položce:
zahradnický substrát B</t>
  </si>
  <si>
    <t>0,69*1,75409 'Přepočtené koeficientem množství</t>
  </si>
  <si>
    <t>182</t>
  </si>
  <si>
    <t>Povrchové úpravy terénu - založení záhonu trvalek a trav</t>
  </si>
  <si>
    <t>19</t>
  </si>
  <si>
    <t>18310-1131.R</t>
  </si>
  <si>
    <t>Hloubení jamek bez výměny půdy do 0,01m3</t>
  </si>
  <si>
    <t>2025519729</t>
  </si>
  <si>
    <t>20</t>
  </si>
  <si>
    <t>18321-1312</t>
  </si>
  <si>
    <t>Výsadba trvalek se zalitím (včetně urovnání povrchu půdy)</t>
  </si>
  <si>
    <t>-1720119570</t>
  </si>
  <si>
    <t>MAT-009</t>
  </si>
  <si>
    <t>Helictotrichon sempervirens, k9, okrasná travina</t>
  </si>
  <si>
    <t>1247564009</t>
  </si>
  <si>
    <t>173*1,22364 'Přepočtené koeficientem množství</t>
  </si>
  <si>
    <t>22</t>
  </si>
  <si>
    <t>18340-3123</t>
  </si>
  <si>
    <t>Obdělání půdy frézováním 2x, 95%</t>
  </si>
  <si>
    <t>-234620582</t>
  </si>
  <si>
    <t>23</t>
  </si>
  <si>
    <t>18340-3211</t>
  </si>
  <si>
    <t>Obdělání půdy nakopáním přes 50 do 100mm - 10%</t>
  </si>
  <si>
    <t>-1568545761</t>
  </si>
  <si>
    <t>24</t>
  </si>
  <si>
    <t>18340-3211.R</t>
  </si>
  <si>
    <t>Obdělání půdy nakopáním (zapravení kompostu a půdního kondicionéru)</t>
  </si>
  <si>
    <t>1537398662</t>
  </si>
  <si>
    <t>25</t>
  </si>
  <si>
    <t>18340-3232</t>
  </si>
  <si>
    <t>Obdělání půdy rytím do hloubky 200 mm - 10%, v zemině tř. 3</t>
  </si>
  <si>
    <t>543214527</t>
  </si>
  <si>
    <t>26</t>
  </si>
  <si>
    <t>18340-3253</t>
  </si>
  <si>
    <t>Obdělání půdy hrabáním</t>
  </si>
  <si>
    <t>-1791231234</t>
  </si>
  <si>
    <t>27</t>
  </si>
  <si>
    <t>1197763539</t>
  </si>
  <si>
    <t>28</t>
  </si>
  <si>
    <t>-1549269598</t>
  </si>
  <si>
    <t>0,071*1,01808 'Přepočtené koeficientem množství</t>
  </si>
  <si>
    <t>29</t>
  </si>
  <si>
    <t>18491-1421</t>
  </si>
  <si>
    <t>1209425055</t>
  </si>
  <si>
    <t>30</t>
  </si>
  <si>
    <t>691720999</t>
  </si>
  <si>
    <t>3,55*1,75408 'Přepočtené koeficientem množství</t>
  </si>
  <si>
    <t>31</t>
  </si>
  <si>
    <t>18580-2113</t>
  </si>
  <si>
    <t>Hnojení půdy umělým hnojivem naširoko</t>
  </si>
  <si>
    <t>919105590</t>
  </si>
  <si>
    <t>Poznámka k položce:
Rozprostření půdního kondicionéru 100g/m2</t>
  </si>
  <si>
    <t>32</t>
  </si>
  <si>
    <t>MAT-008</t>
  </si>
  <si>
    <t>půdní kondicionér</t>
  </si>
  <si>
    <t>kg</t>
  </si>
  <si>
    <t>-1544044557</t>
  </si>
  <si>
    <t>Poznámka k položce:
Terracottem</t>
  </si>
  <si>
    <t>7,1*1,75408 'Přepočtené koeficientem množství</t>
  </si>
  <si>
    <t>33</t>
  </si>
  <si>
    <t>18580-2122</t>
  </si>
  <si>
    <t>Hnojení půdy kompostem - plošně, vrstva 5cm 0,05m3*1m2*0,8t</t>
  </si>
  <si>
    <t>388028830</t>
  </si>
  <si>
    <t>34</t>
  </si>
  <si>
    <t>MAT-007</t>
  </si>
  <si>
    <t>kompost</t>
  </si>
  <si>
    <t>1852031818</t>
  </si>
  <si>
    <t>0,213*1,75408 'Přepočtené koeficientem množství</t>
  </si>
  <si>
    <t>35</t>
  </si>
  <si>
    <t>18580-2134</t>
  </si>
  <si>
    <t>Hnojení tabletovým hnojivem (5g), jednotlivě k rostl.</t>
  </si>
  <si>
    <t>370501675</t>
  </si>
  <si>
    <t>36</t>
  </si>
  <si>
    <t>MAT-010</t>
  </si>
  <si>
    <t>umělé hnojivo tablety, 5g / rostlina</t>
  </si>
  <si>
    <t>tabl.</t>
  </si>
  <si>
    <t>-578583004</t>
  </si>
  <si>
    <t>173*1,18141 'Přepočtené koeficientem množství</t>
  </si>
  <si>
    <t>37</t>
  </si>
  <si>
    <t>18580-4231</t>
  </si>
  <si>
    <t>Vypletí záhonu květin s nakypřením - 2 x</t>
  </si>
  <si>
    <t>317274318</t>
  </si>
  <si>
    <t>38</t>
  </si>
  <si>
    <t>18580-4252</t>
  </si>
  <si>
    <t>Odstranění odkvetlých a odumřelých částí rostlin, 2x</t>
  </si>
  <si>
    <t>-54289416</t>
  </si>
  <si>
    <t>39</t>
  </si>
  <si>
    <t>1449839853</t>
  </si>
  <si>
    <t>183</t>
  </si>
  <si>
    <t>Povrchové úpravy terénu - založení bylinného společenstva výsevem</t>
  </si>
  <si>
    <t>40</t>
  </si>
  <si>
    <t>18141-1131</t>
  </si>
  <si>
    <t>Založení trávníku parkového výsevem, plochy do 1000 m2 (20g/m2)</t>
  </si>
  <si>
    <t>1441787978</t>
  </si>
  <si>
    <t>41</t>
  </si>
  <si>
    <t>MAT-011</t>
  </si>
  <si>
    <t>bylinná směs viz technická zpráva</t>
  </si>
  <si>
    <t>-245752929</t>
  </si>
  <si>
    <t>Poznámka k položce:
výsevek 20g/m2</t>
  </si>
  <si>
    <t>0,66*1,22364 'Přepočtené koeficientem množství</t>
  </si>
  <si>
    <t>42</t>
  </si>
  <si>
    <t>18340-3113</t>
  </si>
  <si>
    <t>Obdělání půdy frézováním 2x</t>
  </si>
  <si>
    <t>-771285818</t>
  </si>
  <si>
    <t>43</t>
  </si>
  <si>
    <t>18340-3153</t>
  </si>
  <si>
    <t>Obdělání půdy hrabáním 2x</t>
  </si>
  <si>
    <t>-1528364386</t>
  </si>
  <si>
    <t>44</t>
  </si>
  <si>
    <t>18340-3161</t>
  </si>
  <si>
    <t>Obdělání půdy válením</t>
  </si>
  <si>
    <t>73362123</t>
  </si>
  <si>
    <t>45</t>
  </si>
  <si>
    <t>-192286547</t>
  </si>
  <si>
    <t>46</t>
  </si>
  <si>
    <t>1307237805</t>
  </si>
  <si>
    <t>0,033*1,01808 'Přepočtené koeficientem množství</t>
  </si>
  <si>
    <t>Komunikace pozemní</t>
  </si>
  <si>
    <t>47</t>
  </si>
  <si>
    <t>564811111</t>
  </si>
  <si>
    <t>Podklad ze štěrkodrti ŠD s rozprostřením a zhutněním, po zhutnění tl. 50 mm</t>
  </si>
  <si>
    <t>CS ÚRS 2017 01</t>
  </si>
  <si>
    <t>986754826</t>
  </si>
  <si>
    <t>48</t>
  </si>
  <si>
    <t>564861111</t>
  </si>
  <si>
    <t>Podklad ze štěrkodrti ŠD s rozprostřením a zhutněním, po zhutnění tl. 200 mm</t>
  </si>
  <si>
    <t>1022269725</t>
  </si>
  <si>
    <t>49</t>
  </si>
  <si>
    <t>591111111</t>
  </si>
  <si>
    <t>Kladení dlažby z kostek s provedením lože do tl. 50 mm, s vyplněním spár, s dvojím beraněním a se smetením přebytečného materiálu na krajnici velkých z kamene, do lože z kameniva těženého</t>
  </si>
  <si>
    <t>-14974371</t>
  </si>
  <si>
    <t>50</t>
  </si>
  <si>
    <t>583801590</t>
  </si>
  <si>
    <t>kostka dlažební velká, žula velikost 15/17 třída II šedá</t>
  </si>
  <si>
    <t>6719902</t>
  </si>
  <si>
    <t>Poznámka k položce:
1 t = 4,6 m2</t>
  </si>
  <si>
    <t>99,694*0,21739 'Přepočtené koeficientem množství</t>
  </si>
  <si>
    <t>998</t>
  </si>
  <si>
    <t>Přesun hmot</t>
  </si>
  <si>
    <t>51</t>
  </si>
  <si>
    <t>99823-1311</t>
  </si>
  <si>
    <t>Přesun hmot pro krajinářské úpravy, dopravní vzdálenost do 5000 m</t>
  </si>
  <si>
    <t>-1343417953</t>
  </si>
  <si>
    <t>SO 03 - Kruhový objezd Míčova</t>
  </si>
  <si>
    <t xml:space="preserve">    1 - Zemní práce</t>
  </si>
  <si>
    <t>Zemní práce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</si>
  <si>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</si>
  <si>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</si>
  <si>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1789396884</t>
  </si>
  <si>
    <t>167101101</t>
  </si>
  <si>
    <t>Nakládání, skládání a překládání neulehlého výkopku nebo sypaniny nakládání, množství do 100 m3, z hornin tř. 1 až 4</t>
  </si>
  <si>
    <t>-1021912312</t>
  </si>
  <si>
    <t>103641000</t>
  </si>
  <si>
    <t>zemina pro terénní úpravy - tříděná</t>
  </si>
  <si>
    <t>-466251603</t>
  </si>
  <si>
    <t>88*1,6 'Přepočtené koeficientem množství</t>
  </si>
  <si>
    <t>103641010</t>
  </si>
  <si>
    <t>zemina pro terénní úpravy -  ornice</t>
  </si>
  <si>
    <t>482733170</t>
  </si>
  <si>
    <t>557*0,2</t>
  </si>
  <si>
    <t>111,4*1,8 'Přepočtené koeficientem množství</t>
  </si>
  <si>
    <t>171101105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</si>
  <si>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103 % PS</t>
  </si>
  <si>
    <t>1410760013</t>
  </si>
  <si>
    <t>181301103</t>
  </si>
  <si>
    <t>Rozprostření a urovnání ornice v rovině nebo ve svahu sklonu do 1:5 při souvislé ploše do 500 m2, tl. vrstvy přes 150 do 200 mm</t>
  </si>
  <si>
    <t>-36545296</t>
  </si>
  <si>
    <t>-347605559</t>
  </si>
  <si>
    <t>96647180</t>
  </si>
  <si>
    <t>931715331</t>
  </si>
  <si>
    <t>MAT-015</t>
  </si>
  <si>
    <t>Cotoneaster salicifolius 'Parkteppich', 30/40, v kontejneru</t>
  </si>
  <si>
    <t>-704904767</t>
  </si>
  <si>
    <t>272*1,22364 'Přepočtené koeficientem množství</t>
  </si>
  <si>
    <t>MAT-016</t>
  </si>
  <si>
    <t>Spiraea japonica 'Little Princess, 30/40, v kontejneru</t>
  </si>
  <si>
    <t>-1244939107</t>
  </si>
  <si>
    <t>263*1,22364 'Přepočtené koeficientem množství</t>
  </si>
  <si>
    <t>MAT-017</t>
  </si>
  <si>
    <t>Stephanandra incisa 'Crispa', 30/40, v kontejneru</t>
  </si>
  <si>
    <t>-1429806233</t>
  </si>
  <si>
    <t>165*1,22364 'Přepočtené koeficientem množství</t>
  </si>
  <si>
    <t>-227412205</t>
  </si>
  <si>
    <t>-321294751</t>
  </si>
  <si>
    <t>0,188*1,01808 'Přepočtené koeficientem množství</t>
  </si>
  <si>
    <t>1129171653</t>
  </si>
  <si>
    <t>504770180</t>
  </si>
  <si>
    <t>18,8*1,75408 'Přepočtené koeficientem množství</t>
  </si>
  <si>
    <t>-1081881510</t>
  </si>
  <si>
    <t>-468382018</t>
  </si>
  <si>
    <t>700*1,18138 'Přepočtené koeficientem množství</t>
  </si>
  <si>
    <t>1397663134</t>
  </si>
  <si>
    <t>591519355</t>
  </si>
  <si>
    <t>-511804404</t>
  </si>
  <si>
    <t>1712146325</t>
  </si>
  <si>
    <t>76218353</t>
  </si>
  <si>
    <t>-728452936</t>
  </si>
  <si>
    <t>-1113073663</t>
  </si>
  <si>
    <t>2,82*1,75409 'Přepočtené koeficientem množství</t>
  </si>
  <si>
    <t>-1104655056</t>
  </si>
  <si>
    <t>776035492</t>
  </si>
  <si>
    <t>1801932858</t>
  </si>
  <si>
    <t>198*1,22364 'Přepočtené koeficientem množství</t>
  </si>
  <si>
    <t>MAT-018</t>
  </si>
  <si>
    <t>Stachys byzantina 'Silver Carpet', k9,</t>
  </si>
  <si>
    <t>1482202330</t>
  </si>
  <si>
    <t>643*1,22364 'Přepočtené koeficientem množství</t>
  </si>
  <si>
    <t>1711666756</t>
  </si>
  <si>
    <t>-1798043709</t>
  </si>
  <si>
    <t>-1712253282</t>
  </si>
  <si>
    <t>806452589</t>
  </si>
  <si>
    <t>1504049868</t>
  </si>
  <si>
    <t>1072443093</t>
  </si>
  <si>
    <t>306579974</t>
  </si>
  <si>
    <t>0,223*1,01808 'Přepočtené koeficientem množství</t>
  </si>
  <si>
    <t>2048246088</t>
  </si>
  <si>
    <t>215857542</t>
  </si>
  <si>
    <t>11,15*1,75408 'Přepočtené koeficientem množství</t>
  </si>
  <si>
    <t>1107568808</t>
  </si>
  <si>
    <t>242423387</t>
  </si>
  <si>
    <t>22,3*1,75408 'Přepočtené koeficientem množství</t>
  </si>
  <si>
    <t>-1539252900</t>
  </si>
  <si>
    <t>-300886755</t>
  </si>
  <si>
    <t>0,669*1,75408 'Přepočtené koeficientem množství</t>
  </si>
  <si>
    <t>-1282313823</t>
  </si>
  <si>
    <t>934580796</t>
  </si>
  <si>
    <t>643*1,18141 'Přepočtené koeficientem množství</t>
  </si>
  <si>
    <t>-1459008617</t>
  </si>
  <si>
    <t>-442916746</t>
  </si>
  <si>
    <t>588788626</t>
  </si>
  <si>
    <t>-172669033</t>
  </si>
  <si>
    <t>-28049314</t>
  </si>
  <si>
    <t>596811221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</si>
  <si>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přes 50 do 100 m2</t>
  </si>
  <si>
    <t>-160110981</t>
  </si>
  <si>
    <t>59245620R</t>
  </si>
  <si>
    <t>dlažba desková betonová 50x50x6 cm šedá</t>
  </si>
  <si>
    <t>1850163078</t>
  </si>
  <si>
    <t>181,842*1,05 'Přepočtené koeficientem množství</t>
  </si>
  <si>
    <t>52</t>
  </si>
  <si>
    <t>-1452744530</t>
  </si>
  <si>
    <t>SO 04 - Kruhový objezd Samešova</t>
  </si>
  <si>
    <t>1475835998</t>
  </si>
  <si>
    <t>-152180245</t>
  </si>
  <si>
    <t>1932113308</t>
  </si>
  <si>
    <t>25*1,6 'Přepočtené koeficientem množství</t>
  </si>
  <si>
    <t>139836148</t>
  </si>
  <si>
    <t>112*0,2</t>
  </si>
  <si>
    <t>22,4*1,8 'Přepočtené koeficientem množství</t>
  </si>
  <si>
    <t>-237045603</t>
  </si>
  <si>
    <t>-1612063154</t>
  </si>
  <si>
    <t>-1765326324</t>
  </si>
  <si>
    <t>-1780653137</t>
  </si>
  <si>
    <t>262715319</t>
  </si>
  <si>
    <t>-722791924</t>
  </si>
  <si>
    <t>74*1,22364 'Přepočtené koeficientem množství</t>
  </si>
  <si>
    <t>-321594164</t>
  </si>
  <si>
    <t>73*1,22364 'Přepočtené koeficientem množství</t>
  </si>
  <si>
    <t>MAT-019</t>
  </si>
  <si>
    <t>Taxus baccata 'Repandens', 40/60, v kontejneru</t>
  </si>
  <si>
    <t>803302257</t>
  </si>
  <si>
    <t>45*1,22364 'Přepočtené koeficientem množství</t>
  </si>
  <si>
    <t>275014497</t>
  </si>
  <si>
    <t>1785452161</t>
  </si>
  <si>
    <t>0,067*1,01808 'Přepočtené koeficientem množství</t>
  </si>
  <si>
    <t>-578067357</t>
  </si>
  <si>
    <t>-58262814</t>
  </si>
  <si>
    <t>6,7*1,75408 'Přepočtené koeficientem množství</t>
  </si>
  <si>
    <t>-348600590</t>
  </si>
  <si>
    <t>-621726908</t>
  </si>
  <si>
    <t>192*1,18138 'Přepočtené koeficientem množství</t>
  </si>
  <si>
    <t>-1607341224</t>
  </si>
  <si>
    <t>-969094559</t>
  </si>
  <si>
    <t>-126722076</t>
  </si>
  <si>
    <t>-1324601065</t>
  </si>
  <si>
    <t>431959225</t>
  </si>
  <si>
    <t>-1384341167</t>
  </si>
  <si>
    <t>-1123676327</t>
  </si>
  <si>
    <t>1,005*1,75409 'Přepočtené koeficientem množství</t>
  </si>
  <si>
    <t>1893325613</t>
  </si>
  <si>
    <t>-216146864</t>
  </si>
  <si>
    <t>-251159933</t>
  </si>
  <si>
    <t>59245621R</t>
  </si>
  <si>
    <t>1482042718</t>
  </si>
  <si>
    <t>44,393*1,05 'Přepočtené koeficientem množství</t>
  </si>
  <si>
    <t>-1850995561</t>
  </si>
  <si>
    <t>SO 05 - Kruhový objezd Velkomeziříčská</t>
  </si>
  <si>
    <t xml:space="preserve">    2 - Zakládání</t>
  </si>
  <si>
    <t>PSV - Práce a dodávky PSV</t>
  </si>
  <si>
    <t xml:space="preserve">    772 - Podlahy z kamene</t>
  </si>
  <si>
    <t xml:space="preserve">    782 - Dokončovací práce - obklady z kamene</t>
  </si>
  <si>
    <t>121112112</t>
  </si>
  <si>
    <t>Sejmutí ornice ručně s vodorovným přemístěním do 50 m na dočasné či trvalé skládky nebo na hromady v místě upotřebení tloušťky vrstvy přes 150 mm</t>
  </si>
  <si>
    <t>-637598800</t>
  </si>
  <si>
    <t>65*0,2</t>
  </si>
  <si>
    <t>733717535</t>
  </si>
  <si>
    <t>-1587061528</t>
  </si>
  <si>
    <t>1979474123</t>
  </si>
  <si>
    <t>1723013008</t>
  </si>
  <si>
    <t>581863201</t>
  </si>
  <si>
    <t>7*1,22364 'Přepočtené koeficientem množství</t>
  </si>
  <si>
    <t>MAT-020</t>
  </si>
  <si>
    <t>Pachysandra terminalis, 20/30, v kontejneru</t>
  </si>
  <si>
    <t>410605561</t>
  </si>
  <si>
    <t>145*1,22364 'Přepočtené koeficientem množství</t>
  </si>
  <si>
    <t>-424189065</t>
  </si>
  <si>
    <t>39*1,22364 'Přepočtené koeficientem množství</t>
  </si>
  <si>
    <t>-331102427</t>
  </si>
  <si>
    <t>-1199398101</t>
  </si>
  <si>
    <t>0,031*1,01808 'Přepočtené koeficientem množství</t>
  </si>
  <si>
    <t>889773058</t>
  </si>
  <si>
    <t>191191477</t>
  </si>
  <si>
    <t>3,1*1,75408 'Přepočtené koeficientem množství</t>
  </si>
  <si>
    <t>-322033877</t>
  </si>
  <si>
    <t>-1628462409</t>
  </si>
  <si>
    <t>191*1,18138 'Přepočtené koeficientem množství</t>
  </si>
  <si>
    <t>-665799281</t>
  </si>
  <si>
    <t>1792175244</t>
  </si>
  <si>
    <t>1494576551</t>
  </si>
  <si>
    <t>975541110</t>
  </si>
  <si>
    <t>1609646025</t>
  </si>
  <si>
    <t>1842609111</t>
  </si>
  <si>
    <t>-1427242347</t>
  </si>
  <si>
    <t>0,465*1,75409 'Přepočtené koeficientem množství</t>
  </si>
  <si>
    <t>905832558</t>
  </si>
  <si>
    <t>-943467402</t>
  </si>
  <si>
    <t>MAT-021</t>
  </si>
  <si>
    <t>Geranium macrorrhizum 'Olympos', k9,</t>
  </si>
  <si>
    <t>1050476140</t>
  </si>
  <si>
    <t>60*1,07935 'Přepočtené koeficientem množství</t>
  </si>
  <si>
    <t>MAT-022</t>
  </si>
  <si>
    <t>Sedum spurium 'Purpurteppich', k9,</t>
  </si>
  <si>
    <t>-1170355190</t>
  </si>
  <si>
    <t>33*1,07935 'Přepočtené koeficientem množství</t>
  </si>
  <si>
    <t>-1396258978</t>
  </si>
  <si>
    <t>1891168822</t>
  </si>
  <si>
    <t>-1688828842</t>
  </si>
  <si>
    <t>-500408037</t>
  </si>
  <si>
    <t>850638237</t>
  </si>
  <si>
    <t>1482003625</t>
  </si>
  <si>
    <t>1133306928</t>
  </si>
  <si>
    <t>0,008*1,01808 'Přepočtené koeficientem množství</t>
  </si>
  <si>
    <t>-2102489884</t>
  </si>
  <si>
    <t>927437117</t>
  </si>
  <si>
    <t>0,4*1,75408 'Přepočtené koeficientem množství</t>
  </si>
  <si>
    <t>89515589</t>
  </si>
  <si>
    <t>1571315820</t>
  </si>
  <si>
    <t>0,8*1,75408 'Přepočtené koeficientem množství</t>
  </si>
  <si>
    <t>1749445562</t>
  </si>
  <si>
    <t>-1726548891</t>
  </si>
  <si>
    <t>0,024*1,75408 'Přepočtené koeficientem množství</t>
  </si>
  <si>
    <t>-57118684</t>
  </si>
  <si>
    <t>1652303610</t>
  </si>
  <si>
    <t>93*1,18141 'Přepočtené koeficientem množství</t>
  </si>
  <si>
    <t>768070437</t>
  </si>
  <si>
    <t>-421310473</t>
  </si>
  <si>
    <t>-1659078434</t>
  </si>
  <si>
    <t>Zakládání</t>
  </si>
  <si>
    <t>274313711</t>
  </si>
  <si>
    <t>Základy z betonu prostého pasy betonu kamenem neprokládaného tř. C 20/25</t>
  </si>
  <si>
    <t>943934857</t>
  </si>
  <si>
    <t>12,412*0,6</t>
  </si>
  <si>
    <t>274351215</t>
  </si>
  <si>
    <t>Bednění základových stěn pasů svislé nebo šikmé (odkloněné), půdorysně přímé nebo zalomené ve volných nebo zapažených jámách, rýhách, šachtách, včetně případných vzpěr zřízení</t>
  </si>
  <si>
    <t>-991578044</t>
  </si>
  <si>
    <t>12,412*2</t>
  </si>
  <si>
    <t>274351216</t>
  </si>
  <si>
    <t>Bednění základových stěn pasů svislé nebo šikmé (odkloněné), půdorysně přímé nebo zalomené ve volných nebo zapažených jámách, rýhách, šachtách, včetně případných vzpěr odstranění</t>
  </si>
  <si>
    <t>2057808803</t>
  </si>
  <si>
    <t>-1244389983</t>
  </si>
  <si>
    <t>PSV</t>
  </si>
  <si>
    <t>Práce a dodávky PSV</t>
  </si>
  <si>
    <t>772</t>
  </si>
  <si>
    <t>Podlahy z kamene</t>
  </si>
  <si>
    <t>772521180</t>
  </si>
  <si>
    <t>Kladení dlažby z kamene do malty z nejvýše dvou rozdílných druhů pravoúhlých desek nebo dlaždic ve skladbě se pravidelně opakujících, tl. přes 90 do 120 mm</t>
  </si>
  <si>
    <t>-52500250</t>
  </si>
  <si>
    <t>58381169R</t>
  </si>
  <si>
    <t>deska dlažební, žula tryskaná, tl 10 cm</t>
  </si>
  <si>
    <t>-477240932</t>
  </si>
  <si>
    <t>25,575*1,04 'Přepočtené koeficientem množství</t>
  </si>
  <si>
    <t>998772201</t>
  </si>
  <si>
    <t>Přesun hmot pro kamenné dlažby, obklady schodišťových stupňů a soklů stanovený procentní sazbou (%) z ceny vodorovná dopravní vzdálenost do 50 m v objektech výšky do 6 m</t>
  </si>
  <si>
    <t>%</t>
  </si>
  <si>
    <t>1724135227</t>
  </si>
  <si>
    <t>782</t>
  </si>
  <si>
    <t>Dokončovací práce - obklady z kamene</t>
  </si>
  <si>
    <t>78213111R</t>
  </si>
  <si>
    <t>Montáž obkladů stěn z tvrdých kamenů kladených do malty z nejvýše dvou rozdílných druhů pravoúhlých desek ve skladbě se pravidelně opakujících tl. přes 30 do 50 mm</t>
  </si>
  <si>
    <t>-1244424322</t>
  </si>
  <si>
    <t>512097627</t>
  </si>
  <si>
    <t>1,746*1,05 'Přepočtené koeficientem množství</t>
  </si>
  <si>
    <t>53</t>
  </si>
  <si>
    <t>998782201</t>
  </si>
  <si>
    <t>Přesun hmot pro obklady kamenné stanovený procentní sazbou (%) z ceny vodorovná dopravní vzdálenost do 50 m v objektech výšky do 6 m</t>
  </si>
  <si>
    <t>859061370</t>
  </si>
  <si>
    <t>SO 06 - Kruhový objezd Václavské náměstí</t>
  </si>
  <si>
    <t>53219160</t>
  </si>
  <si>
    <t>-1332944</t>
  </si>
  <si>
    <t>1091815134</t>
  </si>
  <si>
    <t>865309711</t>
  </si>
  <si>
    <t>12*1,6 'Přepočtené koeficientem množství</t>
  </si>
  <si>
    <t>-513176711</t>
  </si>
  <si>
    <t>1154187487</t>
  </si>
  <si>
    <t>819164209</t>
  </si>
  <si>
    <t>29097367</t>
  </si>
  <si>
    <t>149232378</t>
  </si>
  <si>
    <t>MAT-023</t>
  </si>
  <si>
    <t>Mahonia aquifolium, 30/40, v kontejneru</t>
  </si>
  <si>
    <t>-153523405</t>
  </si>
  <si>
    <t>30*1,22364 'Přepočtené koeficientem množství</t>
  </si>
  <si>
    <t>-1446003862</t>
  </si>
  <si>
    <t>1238306467</t>
  </si>
  <si>
    <t>0,006*1,01808 'Přepočtené koeficientem množství</t>
  </si>
  <si>
    <t>361889225</t>
  </si>
  <si>
    <t>640737906</t>
  </si>
  <si>
    <t>0,6*1,75408 'Přepočtené koeficientem množství</t>
  </si>
  <si>
    <t>1298028027</t>
  </si>
  <si>
    <t>Poznámka k položce:
0,0003 t</t>
  </si>
  <si>
    <t>-1261003792</t>
  </si>
  <si>
    <t>30*1,18138 'Přepočtené koeficientem množství</t>
  </si>
  <si>
    <t>-1073435102</t>
  </si>
  <si>
    <t>310798577</t>
  </si>
  <si>
    <t>1177935550</t>
  </si>
  <si>
    <t>878146760</t>
  </si>
  <si>
    <t>401625383</t>
  </si>
  <si>
    <t>877384905</t>
  </si>
  <si>
    <t>-1939455040</t>
  </si>
  <si>
    <t>0,09*1,75409 'Přepočtené koeficientem množství</t>
  </si>
  <si>
    <t>-1491199843</t>
  </si>
  <si>
    <t>578883358</t>
  </si>
  <si>
    <t>MAT-024</t>
  </si>
  <si>
    <t>Cerastium biebersteinii, k9,</t>
  </si>
  <si>
    <t>1060322389</t>
  </si>
  <si>
    <t>764*1,22364 'Přepočtené koeficientem množství</t>
  </si>
  <si>
    <t>-155100766</t>
  </si>
  <si>
    <t>-1725332387</t>
  </si>
  <si>
    <t>1673772882</t>
  </si>
  <si>
    <t>-499985439</t>
  </si>
  <si>
    <t>-846405117</t>
  </si>
  <si>
    <t>1850345773</t>
  </si>
  <si>
    <t>-66857224</t>
  </si>
  <si>
    <t>0,052*1,01808 'Přepočtené koeficientem množství</t>
  </si>
  <si>
    <t>1948898345</t>
  </si>
  <si>
    <t>1761981982</t>
  </si>
  <si>
    <t>2,6*1,75408 'Přepočtené koeficientem množství</t>
  </si>
  <si>
    <t>2115521486</t>
  </si>
  <si>
    <t>-841827068</t>
  </si>
  <si>
    <t>5,2*1,75408 'Přepočtené koeficientem množství</t>
  </si>
  <si>
    <t>-895580136</t>
  </si>
  <si>
    <t>1321007658</t>
  </si>
  <si>
    <t>0,156*1,75408 'Přepočtené koeficientem množství</t>
  </si>
  <si>
    <t>-2069779205</t>
  </si>
  <si>
    <t>680550711</t>
  </si>
  <si>
    <t>764*1,18141 'Přepočtené koeficientem množství</t>
  </si>
  <si>
    <t>-418708358</t>
  </si>
  <si>
    <t>378495186</t>
  </si>
  <si>
    <t>1777231492</t>
  </si>
  <si>
    <t>1421548061</t>
  </si>
  <si>
    <t>1630149845</t>
  </si>
  <si>
    <t>491610633</t>
  </si>
  <si>
    <t>58381170R</t>
  </si>
  <si>
    <t>deska dlažební, granodiorit tryskaný, tl 10 cm</t>
  </si>
  <si>
    <t>1023903450</t>
  </si>
  <si>
    <t>52,983*1,04 'Přepočtené koeficientem množství</t>
  </si>
  <si>
    <t>264850555</t>
  </si>
  <si>
    <t>SO 07 - Kruhový objezd Znojemská</t>
  </si>
  <si>
    <t>1903503890</t>
  </si>
  <si>
    <t>-940761930</t>
  </si>
  <si>
    <t>-1839295630</t>
  </si>
  <si>
    <t>-972119545</t>
  </si>
  <si>
    <t>168*1,22364 'Přepočtené koeficientem množství</t>
  </si>
  <si>
    <t>2079132350</t>
  </si>
  <si>
    <t>-2000642131</t>
  </si>
  <si>
    <t>0,08*1,01808 'Přepočtené koeficientem množství</t>
  </si>
  <si>
    <t>-95627792</t>
  </si>
  <si>
    <t>-463117365</t>
  </si>
  <si>
    <t>8*1,75408 'Přepočtené koeficientem množství</t>
  </si>
  <si>
    <t>1582620899</t>
  </si>
  <si>
    <t>-1940213431</t>
  </si>
  <si>
    <t>168*1,18138 'Přepočtené koeficientem množství</t>
  </si>
  <si>
    <t>-2133379726</t>
  </si>
  <si>
    <t>323136864</t>
  </si>
  <si>
    <t>1640784221</t>
  </si>
  <si>
    <t>2049756525</t>
  </si>
  <si>
    <t>-1833866866</t>
  </si>
  <si>
    <t>451812469</t>
  </si>
  <si>
    <t>-906577264</t>
  </si>
  <si>
    <t>1,2*1,75409 'Přepočtené koeficientem množství</t>
  </si>
  <si>
    <t>1429229115</t>
  </si>
  <si>
    <t>-488533244</t>
  </si>
  <si>
    <t>-1818134282</t>
  </si>
  <si>
    <t>-1088860598</t>
  </si>
  <si>
    <t>189663160</t>
  </si>
  <si>
    <t>-662199630</t>
  </si>
  <si>
    <t>1553583085</t>
  </si>
  <si>
    <t>1666417708</t>
  </si>
  <si>
    <t>2124515146</t>
  </si>
  <si>
    <t>1805456894</t>
  </si>
  <si>
    <t>592456200</t>
  </si>
  <si>
    <t>1459120522</t>
  </si>
  <si>
    <t>171,274*1,05 'Přepočtené koeficientem množství</t>
  </si>
  <si>
    <t>558228479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</si>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</sst>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left" vertical="center"/>
    </xf>
    <xf numFmtId="0" fontId="11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4" fillId="3" borderId="0" xfId="1" applyFill="1"/>
    <xf numFmtId="0" fontId="0" fillId="3" borderId="0" xfId="0" applyFill="1"/>
    <xf numFmtId="0" fontId="10" fillId="3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29" fillId="3" borderId="0" xfId="1" applyFont="1" applyFill="1" applyAlignment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1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4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4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6" fillId="0" borderId="0" xfId="0" applyFont="1" applyBorder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2" borderId="1" xfId="0" applyFont="1" applyFill="1" applyBorder="1" applyAlignment="1" applyProtection="1">
      <alignment horizontal="left" vertical="center"/>
      <protection locked="0"/>
    </xf>
    <xf numFmtId="0" fontId="40" fillId="2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9" fillId="3" borderId="0" xfId="1" applyFont="1" applyFill="1" applyAlignment="1">
      <alignment vertical="center"/>
    </xf>
    <xf numFmtId="0" fontId="40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abSelected="1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3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" customHeight="1">
      <c r="AR2" s="351"/>
      <c r="AS2" s="351"/>
      <c r="AT2" s="351"/>
      <c r="AU2" s="351"/>
      <c r="AV2" s="351"/>
      <c r="AW2" s="351"/>
      <c r="AX2" s="351"/>
      <c r="AY2" s="351"/>
      <c r="AZ2" s="351"/>
      <c r="BA2" s="351"/>
      <c r="BB2" s="351"/>
      <c r="BC2" s="351"/>
      <c r="BD2" s="351"/>
      <c r="BE2" s="351"/>
      <c r="BS2" s="21" t="s">
        <v>8</v>
      </c>
      <c r="BT2" s="21" t="s">
        <v>9</v>
      </c>
    </row>
    <row r="3" spans="1:74" ht="6.9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spans="1:74" ht="36.9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spans="1:74" ht="14.4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316" t="s">
        <v>16</v>
      </c>
      <c r="L5" s="317"/>
      <c r="M5" s="317"/>
      <c r="N5" s="317"/>
      <c r="O5" s="317"/>
      <c r="P5" s="317"/>
      <c r="Q5" s="317"/>
      <c r="R5" s="317"/>
      <c r="S5" s="317"/>
      <c r="T5" s="317"/>
      <c r="U5" s="317"/>
      <c r="V5" s="317"/>
      <c r="W5" s="317"/>
      <c r="X5" s="317"/>
      <c r="Y5" s="317"/>
      <c r="Z5" s="317"/>
      <c r="AA5" s="317"/>
      <c r="AB5" s="317"/>
      <c r="AC5" s="317"/>
      <c r="AD5" s="317"/>
      <c r="AE5" s="317"/>
      <c r="AF5" s="317"/>
      <c r="AG5" s="317"/>
      <c r="AH5" s="317"/>
      <c r="AI5" s="317"/>
      <c r="AJ5" s="317"/>
      <c r="AK5" s="317"/>
      <c r="AL5" s="317"/>
      <c r="AM5" s="317"/>
      <c r="AN5" s="317"/>
      <c r="AO5" s="317"/>
      <c r="AP5" s="26"/>
      <c r="AQ5" s="28"/>
      <c r="BE5" s="314" t="s">
        <v>17</v>
      </c>
      <c r="BS5" s="21" t="s">
        <v>8</v>
      </c>
    </row>
    <row r="6" spans="1:74" ht="36.9" customHeight="1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318" t="s">
        <v>19</v>
      </c>
      <c r="L6" s="317"/>
      <c r="M6" s="317"/>
      <c r="N6" s="317"/>
      <c r="O6" s="317"/>
      <c r="P6" s="317"/>
      <c r="Q6" s="317"/>
      <c r="R6" s="317"/>
      <c r="S6" s="317"/>
      <c r="T6" s="317"/>
      <c r="U6" s="317"/>
      <c r="V6" s="317"/>
      <c r="W6" s="317"/>
      <c r="X6" s="317"/>
      <c r="Y6" s="317"/>
      <c r="Z6" s="317"/>
      <c r="AA6" s="317"/>
      <c r="AB6" s="317"/>
      <c r="AC6" s="317"/>
      <c r="AD6" s="317"/>
      <c r="AE6" s="317"/>
      <c r="AF6" s="317"/>
      <c r="AG6" s="317"/>
      <c r="AH6" s="317"/>
      <c r="AI6" s="317"/>
      <c r="AJ6" s="317"/>
      <c r="AK6" s="317"/>
      <c r="AL6" s="317"/>
      <c r="AM6" s="317"/>
      <c r="AN6" s="317"/>
      <c r="AO6" s="317"/>
      <c r="AP6" s="26"/>
      <c r="AQ6" s="28"/>
      <c r="BE6" s="315"/>
      <c r="BS6" s="21" t="s">
        <v>8</v>
      </c>
    </row>
    <row r="7" spans="1:74" ht="14.4" customHeight="1">
      <c r="B7" s="25"/>
      <c r="C7" s="26"/>
      <c r="D7" s="34" t="s">
        <v>20</v>
      </c>
      <c r="E7" s="26"/>
      <c r="F7" s="26"/>
      <c r="G7" s="26"/>
      <c r="H7" s="26"/>
      <c r="I7" s="26"/>
      <c r="J7" s="26"/>
      <c r="K7" s="32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22</v>
      </c>
      <c r="AL7" s="26"/>
      <c r="AM7" s="26"/>
      <c r="AN7" s="32" t="s">
        <v>21</v>
      </c>
      <c r="AO7" s="26"/>
      <c r="AP7" s="26"/>
      <c r="AQ7" s="28"/>
      <c r="BE7" s="315"/>
      <c r="BS7" s="21" t="s">
        <v>8</v>
      </c>
    </row>
    <row r="8" spans="1:74" ht="14.4" customHeight="1">
      <c r="B8" s="25"/>
      <c r="C8" s="26"/>
      <c r="D8" s="34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25</v>
      </c>
      <c r="AL8" s="26"/>
      <c r="AM8" s="26"/>
      <c r="AN8" s="35" t="s">
        <v>26</v>
      </c>
      <c r="AO8" s="26"/>
      <c r="AP8" s="26"/>
      <c r="AQ8" s="28"/>
      <c r="BE8" s="315"/>
      <c r="BS8" s="21" t="s">
        <v>8</v>
      </c>
    </row>
    <row r="9" spans="1:74" ht="14.4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15"/>
      <c r="BS9" s="21" t="s">
        <v>8</v>
      </c>
    </row>
    <row r="10" spans="1:74" ht="14.4" customHeight="1">
      <c r="B10" s="25"/>
      <c r="C10" s="26"/>
      <c r="D10" s="34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28</v>
      </c>
      <c r="AL10" s="26"/>
      <c r="AM10" s="26"/>
      <c r="AN10" s="32" t="s">
        <v>29</v>
      </c>
      <c r="AO10" s="26"/>
      <c r="AP10" s="26"/>
      <c r="AQ10" s="28"/>
      <c r="BE10" s="315"/>
      <c r="BS10" s="21" t="s">
        <v>8</v>
      </c>
    </row>
    <row r="11" spans="1:74" ht="18.45" customHeight="1">
      <c r="B11" s="25"/>
      <c r="C11" s="26"/>
      <c r="D11" s="26"/>
      <c r="E11" s="32" t="s">
        <v>30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31</v>
      </c>
      <c r="AL11" s="26"/>
      <c r="AM11" s="26"/>
      <c r="AN11" s="32" t="s">
        <v>32</v>
      </c>
      <c r="AO11" s="26"/>
      <c r="AP11" s="26"/>
      <c r="AQ11" s="28"/>
      <c r="BE11" s="315"/>
      <c r="BS11" s="21" t="s">
        <v>8</v>
      </c>
    </row>
    <row r="12" spans="1:74" ht="6.9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15"/>
      <c r="BS12" s="21" t="s">
        <v>8</v>
      </c>
    </row>
    <row r="13" spans="1:74" ht="14.4" customHeight="1">
      <c r="B13" s="25"/>
      <c r="C13" s="26"/>
      <c r="D13" s="34" t="s">
        <v>33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28</v>
      </c>
      <c r="AL13" s="26"/>
      <c r="AM13" s="26"/>
      <c r="AN13" s="36" t="s">
        <v>34</v>
      </c>
      <c r="AO13" s="26"/>
      <c r="AP13" s="26"/>
      <c r="AQ13" s="28"/>
      <c r="BE13" s="315"/>
      <c r="BS13" s="21" t="s">
        <v>8</v>
      </c>
    </row>
    <row r="14" spans="1:74" ht="13.2">
      <c r="B14" s="25"/>
      <c r="C14" s="26"/>
      <c r="D14" s="26"/>
      <c r="E14" s="319" t="s">
        <v>34</v>
      </c>
      <c r="F14" s="320"/>
      <c r="G14" s="320"/>
      <c r="H14" s="320"/>
      <c r="I14" s="320"/>
      <c r="J14" s="320"/>
      <c r="K14" s="320"/>
      <c r="L14" s="320"/>
      <c r="M14" s="320"/>
      <c r="N14" s="320"/>
      <c r="O14" s="320"/>
      <c r="P14" s="320"/>
      <c r="Q14" s="320"/>
      <c r="R14" s="320"/>
      <c r="S14" s="320"/>
      <c r="T14" s="320"/>
      <c r="U14" s="320"/>
      <c r="V14" s="320"/>
      <c r="W14" s="320"/>
      <c r="X14" s="320"/>
      <c r="Y14" s="320"/>
      <c r="Z14" s="320"/>
      <c r="AA14" s="320"/>
      <c r="AB14" s="320"/>
      <c r="AC14" s="320"/>
      <c r="AD14" s="320"/>
      <c r="AE14" s="320"/>
      <c r="AF14" s="320"/>
      <c r="AG14" s="320"/>
      <c r="AH14" s="320"/>
      <c r="AI14" s="320"/>
      <c r="AJ14" s="320"/>
      <c r="AK14" s="34" t="s">
        <v>31</v>
      </c>
      <c r="AL14" s="26"/>
      <c r="AM14" s="26"/>
      <c r="AN14" s="36" t="s">
        <v>34</v>
      </c>
      <c r="AO14" s="26"/>
      <c r="AP14" s="26"/>
      <c r="AQ14" s="28"/>
      <c r="BE14" s="315"/>
      <c r="BS14" s="21" t="s">
        <v>8</v>
      </c>
    </row>
    <row r="15" spans="1:74" ht="6.9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15"/>
      <c r="BS15" s="21" t="s">
        <v>6</v>
      </c>
    </row>
    <row r="16" spans="1:74" ht="14.4" customHeight="1">
      <c r="B16" s="25"/>
      <c r="C16" s="26"/>
      <c r="D16" s="34" t="s">
        <v>35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28</v>
      </c>
      <c r="AL16" s="26"/>
      <c r="AM16" s="26"/>
      <c r="AN16" s="32" t="s">
        <v>36</v>
      </c>
      <c r="AO16" s="26"/>
      <c r="AP16" s="26"/>
      <c r="AQ16" s="28"/>
      <c r="BE16" s="315"/>
      <c r="BS16" s="21" t="s">
        <v>6</v>
      </c>
    </row>
    <row r="17" spans="2:71" ht="18.45" customHeight="1">
      <c r="B17" s="25"/>
      <c r="C17" s="26"/>
      <c r="D17" s="26"/>
      <c r="E17" s="32" t="s">
        <v>37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31</v>
      </c>
      <c r="AL17" s="26"/>
      <c r="AM17" s="26"/>
      <c r="AN17" s="32" t="s">
        <v>38</v>
      </c>
      <c r="AO17" s="26"/>
      <c r="AP17" s="26"/>
      <c r="AQ17" s="28"/>
      <c r="BE17" s="315"/>
      <c r="BS17" s="21" t="s">
        <v>39</v>
      </c>
    </row>
    <row r="18" spans="2:71" ht="6.9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15"/>
      <c r="BS18" s="21" t="s">
        <v>8</v>
      </c>
    </row>
    <row r="19" spans="2:71" ht="14.4" customHeight="1">
      <c r="B19" s="25"/>
      <c r="C19" s="26"/>
      <c r="D19" s="34" t="s">
        <v>40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15"/>
      <c r="BS19" s="21" t="s">
        <v>8</v>
      </c>
    </row>
    <row r="20" spans="2:71" ht="22.5" customHeight="1">
      <c r="B20" s="25"/>
      <c r="C20" s="26"/>
      <c r="D20" s="26"/>
      <c r="E20" s="321" t="s">
        <v>21</v>
      </c>
      <c r="F20" s="321"/>
      <c r="G20" s="321"/>
      <c r="H20" s="321"/>
      <c r="I20" s="321"/>
      <c r="J20" s="321"/>
      <c r="K20" s="321"/>
      <c r="L20" s="321"/>
      <c r="M20" s="321"/>
      <c r="N20" s="321"/>
      <c r="O20" s="321"/>
      <c r="P20" s="321"/>
      <c r="Q20" s="321"/>
      <c r="R20" s="321"/>
      <c r="S20" s="321"/>
      <c r="T20" s="321"/>
      <c r="U20" s="321"/>
      <c r="V20" s="321"/>
      <c r="W20" s="321"/>
      <c r="X20" s="321"/>
      <c r="Y20" s="321"/>
      <c r="Z20" s="321"/>
      <c r="AA20" s="321"/>
      <c r="AB20" s="321"/>
      <c r="AC20" s="321"/>
      <c r="AD20" s="321"/>
      <c r="AE20" s="321"/>
      <c r="AF20" s="321"/>
      <c r="AG20" s="321"/>
      <c r="AH20" s="321"/>
      <c r="AI20" s="321"/>
      <c r="AJ20" s="321"/>
      <c r="AK20" s="321"/>
      <c r="AL20" s="321"/>
      <c r="AM20" s="321"/>
      <c r="AN20" s="321"/>
      <c r="AO20" s="26"/>
      <c r="AP20" s="26"/>
      <c r="AQ20" s="28"/>
      <c r="BE20" s="315"/>
      <c r="BS20" s="21" t="s">
        <v>6</v>
      </c>
    </row>
    <row r="21" spans="2:71" ht="6.9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15"/>
    </row>
    <row r="22" spans="2:71" ht="6.9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E22" s="315"/>
    </row>
    <row r="23" spans="2:71" s="1" customFormat="1" ht="25.95" customHeight="1">
      <c r="B23" s="38"/>
      <c r="C23" s="39"/>
      <c r="D23" s="40" t="s">
        <v>41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22">
        <f>ROUND(AG51,2)</f>
        <v>0</v>
      </c>
      <c r="AL23" s="323"/>
      <c r="AM23" s="323"/>
      <c r="AN23" s="323"/>
      <c r="AO23" s="323"/>
      <c r="AP23" s="39"/>
      <c r="AQ23" s="42"/>
      <c r="BE23" s="315"/>
    </row>
    <row r="24" spans="2:71" s="1" customFormat="1" ht="6.9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315"/>
    </row>
    <row r="25" spans="2:71" s="1" customFormat="1" ht="12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24" t="s">
        <v>42</v>
      </c>
      <c r="M25" s="324"/>
      <c r="N25" s="324"/>
      <c r="O25" s="324"/>
      <c r="P25" s="39"/>
      <c r="Q25" s="39"/>
      <c r="R25" s="39"/>
      <c r="S25" s="39"/>
      <c r="T25" s="39"/>
      <c r="U25" s="39"/>
      <c r="V25" s="39"/>
      <c r="W25" s="324" t="s">
        <v>43</v>
      </c>
      <c r="X25" s="324"/>
      <c r="Y25" s="324"/>
      <c r="Z25" s="324"/>
      <c r="AA25" s="324"/>
      <c r="AB25" s="324"/>
      <c r="AC25" s="324"/>
      <c r="AD25" s="324"/>
      <c r="AE25" s="324"/>
      <c r="AF25" s="39"/>
      <c r="AG25" s="39"/>
      <c r="AH25" s="39"/>
      <c r="AI25" s="39"/>
      <c r="AJ25" s="39"/>
      <c r="AK25" s="324" t="s">
        <v>44</v>
      </c>
      <c r="AL25" s="324"/>
      <c r="AM25" s="324"/>
      <c r="AN25" s="324"/>
      <c r="AO25" s="324"/>
      <c r="AP25" s="39"/>
      <c r="AQ25" s="42"/>
      <c r="BE25" s="315"/>
    </row>
    <row r="26" spans="2:71" s="2" customFormat="1" ht="14.4" customHeight="1">
      <c r="B26" s="44"/>
      <c r="C26" s="45"/>
      <c r="D26" s="46" t="s">
        <v>45</v>
      </c>
      <c r="E26" s="45"/>
      <c r="F26" s="46" t="s">
        <v>46</v>
      </c>
      <c r="G26" s="45"/>
      <c r="H26" s="45"/>
      <c r="I26" s="45"/>
      <c r="J26" s="45"/>
      <c r="K26" s="45"/>
      <c r="L26" s="325">
        <v>0.21</v>
      </c>
      <c r="M26" s="326"/>
      <c r="N26" s="326"/>
      <c r="O26" s="326"/>
      <c r="P26" s="45"/>
      <c r="Q26" s="45"/>
      <c r="R26" s="45"/>
      <c r="S26" s="45"/>
      <c r="T26" s="45"/>
      <c r="U26" s="45"/>
      <c r="V26" s="45"/>
      <c r="W26" s="327">
        <f>ROUND(AZ51,2)</f>
        <v>0</v>
      </c>
      <c r="X26" s="326"/>
      <c r="Y26" s="326"/>
      <c r="Z26" s="326"/>
      <c r="AA26" s="326"/>
      <c r="AB26" s="326"/>
      <c r="AC26" s="326"/>
      <c r="AD26" s="326"/>
      <c r="AE26" s="326"/>
      <c r="AF26" s="45"/>
      <c r="AG26" s="45"/>
      <c r="AH26" s="45"/>
      <c r="AI26" s="45"/>
      <c r="AJ26" s="45"/>
      <c r="AK26" s="327">
        <f>ROUND(AV51,2)</f>
        <v>0</v>
      </c>
      <c r="AL26" s="326"/>
      <c r="AM26" s="326"/>
      <c r="AN26" s="326"/>
      <c r="AO26" s="326"/>
      <c r="AP26" s="45"/>
      <c r="AQ26" s="47"/>
      <c r="BE26" s="315"/>
    </row>
    <row r="27" spans="2:71" s="2" customFormat="1" ht="14.4" customHeight="1">
      <c r="B27" s="44"/>
      <c r="C27" s="45"/>
      <c r="D27" s="45"/>
      <c r="E27" s="45"/>
      <c r="F27" s="46" t="s">
        <v>47</v>
      </c>
      <c r="G27" s="45"/>
      <c r="H27" s="45"/>
      <c r="I27" s="45"/>
      <c r="J27" s="45"/>
      <c r="K27" s="45"/>
      <c r="L27" s="325">
        <v>0.15</v>
      </c>
      <c r="M27" s="326"/>
      <c r="N27" s="326"/>
      <c r="O27" s="326"/>
      <c r="P27" s="45"/>
      <c r="Q27" s="45"/>
      <c r="R27" s="45"/>
      <c r="S27" s="45"/>
      <c r="T27" s="45"/>
      <c r="U27" s="45"/>
      <c r="V27" s="45"/>
      <c r="W27" s="327">
        <f>ROUND(BA51,2)</f>
        <v>0</v>
      </c>
      <c r="X27" s="326"/>
      <c r="Y27" s="326"/>
      <c r="Z27" s="326"/>
      <c r="AA27" s="326"/>
      <c r="AB27" s="326"/>
      <c r="AC27" s="326"/>
      <c r="AD27" s="326"/>
      <c r="AE27" s="326"/>
      <c r="AF27" s="45"/>
      <c r="AG27" s="45"/>
      <c r="AH27" s="45"/>
      <c r="AI27" s="45"/>
      <c r="AJ27" s="45"/>
      <c r="AK27" s="327">
        <f>ROUND(AW51,2)</f>
        <v>0</v>
      </c>
      <c r="AL27" s="326"/>
      <c r="AM27" s="326"/>
      <c r="AN27" s="326"/>
      <c r="AO27" s="326"/>
      <c r="AP27" s="45"/>
      <c r="AQ27" s="47"/>
      <c r="BE27" s="315"/>
    </row>
    <row r="28" spans="2:71" s="2" customFormat="1" ht="14.4" hidden="1" customHeight="1">
      <c r="B28" s="44"/>
      <c r="C28" s="45"/>
      <c r="D28" s="45"/>
      <c r="E28" s="45"/>
      <c r="F28" s="46" t="s">
        <v>48</v>
      </c>
      <c r="G28" s="45"/>
      <c r="H28" s="45"/>
      <c r="I28" s="45"/>
      <c r="J28" s="45"/>
      <c r="K28" s="45"/>
      <c r="L28" s="325">
        <v>0.21</v>
      </c>
      <c r="M28" s="326"/>
      <c r="N28" s="326"/>
      <c r="O28" s="326"/>
      <c r="P28" s="45"/>
      <c r="Q28" s="45"/>
      <c r="R28" s="45"/>
      <c r="S28" s="45"/>
      <c r="T28" s="45"/>
      <c r="U28" s="45"/>
      <c r="V28" s="45"/>
      <c r="W28" s="327">
        <f>ROUND(BB51,2)</f>
        <v>0</v>
      </c>
      <c r="X28" s="326"/>
      <c r="Y28" s="326"/>
      <c r="Z28" s="326"/>
      <c r="AA28" s="326"/>
      <c r="AB28" s="326"/>
      <c r="AC28" s="326"/>
      <c r="AD28" s="326"/>
      <c r="AE28" s="326"/>
      <c r="AF28" s="45"/>
      <c r="AG28" s="45"/>
      <c r="AH28" s="45"/>
      <c r="AI28" s="45"/>
      <c r="AJ28" s="45"/>
      <c r="AK28" s="327">
        <v>0</v>
      </c>
      <c r="AL28" s="326"/>
      <c r="AM28" s="326"/>
      <c r="AN28" s="326"/>
      <c r="AO28" s="326"/>
      <c r="AP28" s="45"/>
      <c r="AQ28" s="47"/>
      <c r="BE28" s="315"/>
    </row>
    <row r="29" spans="2:71" s="2" customFormat="1" ht="14.4" hidden="1" customHeight="1">
      <c r="B29" s="44"/>
      <c r="C29" s="45"/>
      <c r="D29" s="45"/>
      <c r="E29" s="45"/>
      <c r="F29" s="46" t="s">
        <v>49</v>
      </c>
      <c r="G29" s="45"/>
      <c r="H29" s="45"/>
      <c r="I29" s="45"/>
      <c r="J29" s="45"/>
      <c r="K29" s="45"/>
      <c r="L29" s="325">
        <v>0.15</v>
      </c>
      <c r="M29" s="326"/>
      <c r="N29" s="326"/>
      <c r="O29" s="326"/>
      <c r="P29" s="45"/>
      <c r="Q29" s="45"/>
      <c r="R29" s="45"/>
      <c r="S29" s="45"/>
      <c r="T29" s="45"/>
      <c r="U29" s="45"/>
      <c r="V29" s="45"/>
      <c r="W29" s="327">
        <f>ROUND(BC51,2)</f>
        <v>0</v>
      </c>
      <c r="X29" s="326"/>
      <c r="Y29" s="326"/>
      <c r="Z29" s="326"/>
      <c r="AA29" s="326"/>
      <c r="AB29" s="326"/>
      <c r="AC29" s="326"/>
      <c r="AD29" s="326"/>
      <c r="AE29" s="326"/>
      <c r="AF29" s="45"/>
      <c r="AG29" s="45"/>
      <c r="AH29" s="45"/>
      <c r="AI29" s="45"/>
      <c r="AJ29" s="45"/>
      <c r="AK29" s="327">
        <v>0</v>
      </c>
      <c r="AL29" s="326"/>
      <c r="AM29" s="326"/>
      <c r="AN29" s="326"/>
      <c r="AO29" s="326"/>
      <c r="AP29" s="45"/>
      <c r="AQ29" s="47"/>
      <c r="BE29" s="315"/>
    </row>
    <row r="30" spans="2:71" s="2" customFormat="1" ht="14.4" hidden="1" customHeight="1">
      <c r="B30" s="44"/>
      <c r="C30" s="45"/>
      <c r="D30" s="45"/>
      <c r="E30" s="45"/>
      <c r="F30" s="46" t="s">
        <v>50</v>
      </c>
      <c r="G30" s="45"/>
      <c r="H30" s="45"/>
      <c r="I30" s="45"/>
      <c r="J30" s="45"/>
      <c r="K30" s="45"/>
      <c r="L30" s="325">
        <v>0</v>
      </c>
      <c r="M30" s="326"/>
      <c r="N30" s="326"/>
      <c r="O30" s="326"/>
      <c r="P30" s="45"/>
      <c r="Q30" s="45"/>
      <c r="R30" s="45"/>
      <c r="S30" s="45"/>
      <c r="T30" s="45"/>
      <c r="U30" s="45"/>
      <c r="V30" s="45"/>
      <c r="W30" s="327">
        <f>ROUND(BD51,2)</f>
        <v>0</v>
      </c>
      <c r="X30" s="326"/>
      <c r="Y30" s="326"/>
      <c r="Z30" s="326"/>
      <c r="AA30" s="326"/>
      <c r="AB30" s="326"/>
      <c r="AC30" s="326"/>
      <c r="AD30" s="326"/>
      <c r="AE30" s="326"/>
      <c r="AF30" s="45"/>
      <c r="AG30" s="45"/>
      <c r="AH30" s="45"/>
      <c r="AI30" s="45"/>
      <c r="AJ30" s="45"/>
      <c r="AK30" s="327">
        <v>0</v>
      </c>
      <c r="AL30" s="326"/>
      <c r="AM30" s="326"/>
      <c r="AN30" s="326"/>
      <c r="AO30" s="326"/>
      <c r="AP30" s="45"/>
      <c r="AQ30" s="47"/>
      <c r="BE30" s="315"/>
    </row>
    <row r="31" spans="2:71" s="1" customFormat="1" ht="6.9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315"/>
    </row>
    <row r="32" spans="2:71" s="1" customFormat="1" ht="25.95" customHeight="1">
      <c r="B32" s="38"/>
      <c r="C32" s="48"/>
      <c r="D32" s="49" t="s">
        <v>51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52</v>
      </c>
      <c r="U32" s="50"/>
      <c r="V32" s="50"/>
      <c r="W32" s="50"/>
      <c r="X32" s="328" t="s">
        <v>53</v>
      </c>
      <c r="Y32" s="329"/>
      <c r="Z32" s="329"/>
      <c r="AA32" s="329"/>
      <c r="AB32" s="329"/>
      <c r="AC32" s="50"/>
      <c r="AD32" s="50"/>
      <c r="AE32" s="50"/>
      <c r="AF32" s="50"/>
      <c r="AG32" s="50"/>
      <c r="AH32" s="50"/>
      <c r="AI32" s="50"/>
      <c r="AJ32" s="50"/>
      <c r="AK32" s="330">
        <f>SUM(AK23:AK30)</f>
        <v>0</v>
      </c>
      <c r="AL32" s="329"/>
      <c r="AM32" s="329"/>
      <c r="AN32" s="329"/>
      <c r="AO32" s="331"/>
      <c r="AP32" s="48"/>
      <c r="AQ32" s="52"/>
      <c r="BE32" s="315"/>
    </row>
    <row r="33" spans="2:56" s="1" customFormat="1" ht="6.9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8"/>
    </row>
    <row r="39" spans="2:56" s="1" customFormat="1" ht="36.9" customHeight="1">
      <c r="B39" s="38"/>
      <c r="C39" s="59" t="s">
        <v>54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58"/>
    </row>
    <row r="40" spans="2:56" s="1" customFormat="1" ht="6.9" customHeight="1">
      <c r="B40" s="38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58"/>
    </row>
    <row r="41" spans="2:56" s="3" customFormat="1" ht="14.4" customHeight="1">
      <c r="B41" s="61"/>
      <c r="C41" s="62" t="s">
        <v>15</v>
      </c>
      <c r="D41" s="63"/>
      <c r="E41" s="63"/>
      <c r="F41" s="63"/>
      <c r="G41" s="63"/>
      <c r="H41" s="63"/>
      <c r="I41" s="63"/>
      <c r="J41" s="63"/>
      <c r="K41" s="63"/>
      <c r="L41" s="63" t="str">
        <f>K5</f>
        <v>2019-35</v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4"/>
    </row>
    <row r="42" spans="2:56" s="4" customFormat="1" ht="36.9" customHeight="1">
      <c r="B42" s="65"/>
      <c r="C42" s="66" t="s">
        <v>18</v>
      </c>
      <c r="D42" s="67"/>
      <c r="E42" s="67"/>
      <c r="F42" s="67"/>
      <c r="G42" s="67"/>
      <c r="H42" s="67"/>
      <c r="I42" s="67"/>
      <c r="J42" s="67"/>
      <c r="K42" s="67"/>
      <c r="L42" s="332" t="str">
        <f>K6</f>
        <v>Vegetační úpravy vybraných kruhových objezdů v Třebíči</v>
      </c>
      <c r="M42" s="333"/>
      <c r="N42" s="333"/>
      <c r="O42" s="333"/>
      <c r="P42" s="333"/>
      <c r="Q42" s="333"/>
      <c r="R42" s="333"/>
      <c r="S42" s="333"/>
      <c r="T42" s="333"/>
      <c r="U42" s="333"/>
      <c r="V42" s="333"/>
      <c r="W42" s="333"/>
      <c r="X42" s="333"/>
      <c r="Y42" s="333"/>
      <c r="Z42" s="333"/>
      <c r="AA42" s="333"/>
      <c r="AB42" s="333"/>
      <c r="AC42" s="333"/>
      <c r="AD42" s="333"/>
      <c r="AE42" s="333"/>
      <c r="AF42" s="333"/>
      <c r="AG42" s="333"/>
      <c r="AH42" s="333"/>
      <c r="AI42" s="333"/>
      <c r="AJ42" s="333"/>
      <c r="AK42" s="333"/>
      <c r="AL42" s="333"/>
      <c r="AM42" s="333"/>
      <c r="AN42" s="333"/>
      <c r="AO42" s="333"/>
      <c r="AP42" s="67"/>
      <c r="AQ42" s="67"/>
      <c r="AR42" s="68"/>
    </row>
    <row r="43" spans="2:56" s="1" customFormat="1" ht="6.9" customHeight="1">
      <c r="B43" s="38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58"/>
    </row>
    <row r="44" spans="2:56" s="1" customFormat="1" ht="13.2">
      <c r="B44" s="38"/>
      <c r="C44" s="62" t="s">
        <v>23</v>
      </c>
      <c r="D44" s="60"/>
      <c r="E44" s="60"/>
      <c r="F44" s="60"/>
      <c r="G44" s="60"/>
      <c r="H44" s="60"/>
      <c r="I44" s="60"/>
      <c r="J44" s="60"/>
      <c r="K44" s="60"/>
      <c r="L44" s="69" t="str">
        <f>IF(K8="","",K8)</f>
        <v>Třebíč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2" t="s">
        <v>25</v>
      </c>
      <c r="AJ44" s="60"/>
      <c r="AK44" s="60"/>
      <c r="AL44" s="60"/>
      <c r="AM44" s="334" t="str">
        <f>IF(AN8= "","",AN8)</f>
        <v>15. 9. 2019</v>
      </c>
      <c r="AN44" s="334"/>
      <c r="AO44" s="60"/>
      <c r="AP44" s="60"/>
      <c r="AQ44" s="60"/>
      <c r="AR44" s="58"/>
    </row>
    <row r="45" spans="2:56" s="1" customFormat="1" ht="6.9" customHeight="1">
      <c r="B45" s="38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58"/>
    </row>
    <row r="46" spans="2:56" s="1" customFormat="1" ht="13.2">
      <c r="B46" s="38"/>
      <c r="C46" s="62" t="s">
        <v>27</v>
      </c>
      <c r="D46" s="60"/>
      <c r="E46" s="60"/>
      <c r="F46" s="60"/>
      <c r="G46" s="60"/>
      <c r="H46" s="60"/>
      <c r="I46" s="60"/>
      <c r="J46" s="60"/>
      <c r="K46" s="60"/>
      <c r="L46" s="63" t="str">
        <f>IF(E11= "","",E11)</f>
        <v>Město Třebíč,  Karlovo nám. 104/55, Třebíč</v>
      </c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2" t="s">
        <v>35</v>
      </c>
      <c r="AJ46" s="60"/>
      <c r="AK46" s="60"/>
      <c r="AL46" s="60"/>
      <c r="AM46" s="335" t="str">
        <f>IF(E17="","",E17)</f>
        <v>Ing. Vít Doležel</v>
      </c>
      <c r="AN46" s="335"/>
      <c r="AO46" s="335"/>
      <c r="AP46" s="335"/>
      <c r="AQ46" s="60"/>
      <c r="AR46" s="58"/>
      <c r="AS46" s="336" t="s">
        <v>55</v>
      </c>
      <c r="AT46" s="337"/>
      <c r="AU46" s="71"/>
      <c r="AV46" s="71"/>
      <c r="AW46" s="71"/>
      <c r="AX46" s="71"/>
      <c r="AY46" s="71"/>
      <c r="AZ46" s="71"/>
      <c r="BA46" s="71"/>
      <c r="BB46" s="71"/>
      <c r="BC46" s="71"/>
      <c r="BD46" s="72"/>
    </row>
    <row r="47" spans="2:56" s="1" customFormat="1" ht="13.2">
      <c r="B47" s="38"/>
      <c r="C47" s="62" t="s">
        <v>33</v>
      </c>
      <c r="D47" s="60"/>
      <c r="E47" s="60"/>
      <c r="F47" s="60"/>
      <c r="G47" s="60"/>
      <c r="H47" s="60"/>
      <c r="I47" s="60"/>
      <c r="J47" s="60"/>
      <c r="K47" s="60"/>
      <c r="L47" s="63" t="str">
        <f>IF(E14= "Vyplň údaj","",E14)</f>
        <v/>
      </c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58"/>
      <c r="AS47" s="338"/>
      <c r="AT47" s="339"/>
      <c r="AU47" s="73"/>
      <c r="AV47" s="73"/>
      <c r="AW47" s="73"/>
      <c r="AX47" s="73"/>
      <c r="AY47" s="73"/>
      <c r="AZ47" s="73"/>
      <c r="BA47" s="73"/>
      <c r="BB47" s="73"/>
      <c r="BC47" s="73"/>
      <c r="BD47" s="74"/>
    </row>
    <row r="48" spans="2:56" s="1" customFormat="1" ht="10.8" customHeight="1">
      <c r="B48" s="38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58"/>
      <c r="AS48" s="340"/>
      <c r="AT48" s="341"/>
      <c r="AU48" s="39"/>
      <c r="AV48" s="39"/>
      <c r="AW48" s="39"/>
      <c r="AX48" s="39"/>
      <c r="AY48" s="39"/>
      <c r="AZ48" s="39"/>
      <c r="BA48" s="39"/>
      <c r="BB48" s="39"/>
      <c r="BC48" s="39"/>
      <c r="BD48" s="75"/>
    </row>
    <row r="49" spans="1:91" s="1" customFormat="1" ht="29.25" customHeight="1">
      <c r="B49" s="38"/>
      <c r="C49" s="342" t="s">
        <v>56</v>
      </c>
      <c r="D49" s="343"/>
      <c r="E49" s="343"/>
      <c r="F49" s="343"/>
      <c r="G49" s="343"/>
      <c r="H49" s="76"/>
      <c r="I49" s="344" t="s">
        <v>57</v>
      </c>
      <c r="J49" s="343"/>
      <c r="K49" s="343"/>
      <c r="L49" s="343"/>
      <c r="M49" s="343"/>
      <c r="N49" s="343"/>
      <c r="O49" s="343"/>
      <c r="P49" s="343"/>
      <c r="Q49" s="343"/>
      <c r="R49" s="343"/>
      <c r="S49" s="343"/>
      <c r="T49" s="343"/>
      <c r="U49" s="343"/>
      <c r="V49" s="343"/>
      <c r="W49" s="343"/>
      <c r="X49" s="343"/>
      <c r="Y49" s="343"/>
      <c r="Z49" s="343"/>
      <c r="AA49" s="343"/>
      <c r="AB49" s="343"/>
      <c r="AC49" s="343"/>
      <c r="AD49" s="343"/>
      <c r="AE49" s="343"/>
      <c r="AF49" s="343"/>
      <c r="AG49" s="345" t="s">
        <v>58</v>
      </c>
      <c r="AH49" s="343"/>
      <c r="AI49" s="343"/>
      <c r="AJ49" s="343"/>
      <c r="AK49" s="343"/>
      <c r="AL49" s="343"/>
      <c r="AM49" s="343"/>
      <c r="AN49" s="344" t="s">
        <v>59</v>
      </c>
      <c r="AO49" s="343"/>
      <c r="AP49" s="343"/>
      <c r="AQ49" s="77" t="s">
        <v>60</v>
      </c>
      <c r="AR49" s="58"/>
      <c r="AS49" s="78" t="s">
        <v>61</v>
      </c>
      <c r="AT49" s="79" t="s">
        <v>62</v>
      </c>
      <c r="AU49" s="79" t="s">
        <v>63</v>
      </c>
      <c r="AV49" s="79" t="s">
        <v>64</v>
      </c>
      <c r="AW49" s="79" t="s">
        <v>65</v>
      </c>
      <c r="AX49" s="79" t="s">
        <v>66</v>
      </c>
      <c r="AY49" s="79" t="s">
        <v>67</v>
      </c>
      <c r="AZ49" s="79" t="s">
        <v>68</v>
      </c>
      <c r="BA49" s="79" t="s">
        <v>69</v>
      </c>
      <c r="BB49" s="79" t="s">
        <v>70</v>
      </c>
      <c r="BC49" s="79" t="s">
        <v>71</v>
      </c>
      <c r="BD49" s="80" t="s">
        <v>72</v>
      </c>
    </row>
    <row r="50" spans="1:91" s="1" customFormat="1" ht="10.8" customHeight="1">
      <c r="B50" s="38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58"/>
      <c r="AS50" s="81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pans="1:91" s="4" customFormat="1" ht="32.4" customHeight="1">
      <c r="B51" s="65"/>
      <c r="C51" s="84" t="s">
        <v>73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349">
        <f>ROUND(SUM(AG52:AG57),2)</f>
        <v>0</v>
      </c>
      <c r="AH51" s="349"/>
      <c r="AI51" s="349"/>
      <c r="AJ51" s="349"/>
      <c r="AK51" s="349"/>
      <c r="AL51" s="349"/>
      <c r="AM51" s="349"/>
      <c r="AN51" s="350">
        <f t="shared" ref="AN51:AN57" si="0">SUM(AG51,AT51)</f>
        <v>0</v>
      </c>
      <c r="AO51" s="350"/>
      <c r="AP51" s="350"/>
      <c r="AQ51" s="86" t="s">
        <v>21</v>
      </c>
      <c r="AR51" s="68"/>
      <c r="AS51" s="87">
        <f>ROUND(SUM(AS52:AS57),2)</f>
        <v>0</v>
      </c>
      <c r="AT51" s="88">
        <f t="shared" ref="AT51:AT57" si="1">ROUND(SUM(AV51:AW51),2)</f>
        <v>0</v>
      </c>
      <c r="AU51" s="89">
        <f>ROUND(SUM(AU52:AU57),5)</f>
        <v>0</v>
      </c>
      <c r="AV51" s="88">
        <f>ROUND(AZ51*L26,2)</f>
        <v>0</v>
      </c>
      <c r="AW51" s="88">
        <f>ROUND(BA51*L27,2)</f>
        <v>0</v>
      </c>
      <c r="AX51" s="88">
        <f>ROUND(BB51*L26,2)</f>
        <v>0</v>
      </c>
      <c r="AY51" s="88">
        <f>ROUND(BC51*L27,2)</f>
        <v>0</v>
      </c>
      <c r="AZ51" s="88">
        <f>ROUND(SUM(AZ52:AZ57),2)</f>
        <v>0</v>
      </c>
      <c r="BA51" s="88">
        <f>ROUND(SUM(BA52:BA57),2)</f>
        <v>0</v>
      </c>
      <c r="BB51" s="88">
        <f>ROUND(SUM(BB52:BB57),2)</f>
        <v>0</v>
      </c>
      <c r="BC51" s="88">
        <f>ROUND(SUM(BC52:BC57),2)</f>
        <v>0</v>
      </c>
      <c r="BD51" s="90">
        <f>ROUND(SUM(BD52:BD57),2)</f>
        <v>0</v>
      </c>
      <c r="BS51" s="91" t="s">
        <v>74</v>
      </c>
      <c r="BT51" s="91" t="s">
        <v>75</v>
      </c>
      <c r="BU51" s="92" t="s">
        <v>76</v>
      </c>
      <c r="BV51" s="91" t="s">
        <v>77</v>
      </c>
      <c r="BW51" s="91" t="s">
        <v>7</v>
      </c>
      <c r="BX51" s="91" t="s">
        <v>78</v>
      </c>
      <c r="CL51" s="91" t="s">
        <v>21</v>
      </c>
    </row>
    <row r="52" spans="1:91" s="5" customFormat="1" ht="22.5" customHeight="1">
      <c r="A52" s="93" t="s">
        <v>79</v>
      </c>
      <c r="B52" s="94"/>
      <c r="C52" s="95"/>
      <c r="D52" s="348" t="s">
        <v>80</v>
      </c>
      <c r="E52" s="348"/>
      <c r="F52" s="348"/>
      <c r="G52" s="348"/>
      <c r="H52" s="348"/>
      <c r="I52" s="96"/>
      <c r="J52" s="348" t="s">
        <v>81</v>
      </c>
      <c r="K52" s="348"/>
      <c r="L52" s="348"/>
      <c r="M52" s="348"/>
      <c r="N52" s="348"/>
      <c r="O52" s="348"/>
      <c r="P52" s="348"/>
      <c r="Q52" s="348"/>
      <c r="R52" s="348"/>
      <c r="S52" s="348"/>
      <c r="T52" s="348"/>
      <c r="U52" s="348"/>
      <c r="V52" s="348"/>
      <c r="W52" s="348"/>
      <c r="X52" s="348"/>
      <c r="Y52" s="348"/>
      <c r="Z52" s="348"/>
      <c r="AA52" s="348"/>
      <c r="AB52" s="348"/>
      <c r="AC52" s="348"/>
      <c r="AD52" s="348"/>
      <c r="AE52" s="348"/>
      <c r="AF52" s="348"/>
      <c r="AG52" s="346">
        <f>'SO 01 - Kruhový objezd Tá...'!J27</f>
        <v>0</v>
      </c>
      <c r="AH52" s="347"/>
      <c r="AI52" s="347"/>
      <c r="AJ52" s="347"/>
      <c r="AK52" s="347"/>
      <c r="AL52" s="347"/>
      <c r="AM52" s="347"/>
      <c r="AN52" s="346">
        <f t="shared" si="0"/>
        <v>0</v>
      </c>
      <c r="AO52" s="347"/>
      <c r="AP52" s="347"/>
      <c r="AQ52" s="97" t="s">
        <v>82</v>
      </c>
      <c r="AR52" s="98"/>
      <c r="AS52" s="99">
        <v>0</v>
      </c>
      <c r="AT52" s="100">
        <f t="shared" si="1"/>
        <v>0</v>
      </c>
      <c r="AU52" s="101">
        <f>'SO 01 - Kruhový objezd Tá...'!P82</f>
        <v>0</v>
      </c>
      <c r="AV52" s="100">
        <f>'SO 01 - Kruhový objezd Tá...'!J30</f>
        <v>0</v>
      </c>
      <c r="AW52" s="100">
        <f>'SO 01 - Kruhový objezd Tá...'!J31</f>
        <v>0</v>
      </c>
      <c r="AX52" s="100">
        <f>'SO 01 - Kruhový objezd Tá...'!J32</f>
        <v>0</v>
      </c>
      <c r="AY52" s="100">
        <f>'SO 01 - Kruhový objezd Tá...'!J33</f>
        <v>0</v>
      </c>
      <c r="AZ52" s="100">
        <f>'SO 01 - Kruhový objezd Tá...'!F30</f>
        <v>0</v>
      </c>
      <c r="BA52" s="100">
        <f>'SO 01 - Kruhový objezd Tá...'!F31</f>
        <v>0</v>
      </c>
      <c r="BB52" s="100">
        <f>'SO 01 - Kruhový objezd Tá...'!F32</f>
        <v>0</v>
      </c>
      <c r="BC52" s="100">
        <f>'SO 01 - Kruhový objezd Tá...'!F33</f>
        <v>0</v>
      </c>
      <c r="BD52" s="102">
        <f>'SO 01 - Kruhový objezd Tá...'!F34</f>
        <v>0</v>
      </c>
      <c r="BT52" s="103" t="s">
        <v>83</v>
      </c>
      <c r="BV52" s="103" t="s">
        <v>77</v>
      </c>
      <c r="BW52" s="103" t="s">
        <v>84</v>
      </c>
      <c r="BX52" s="103" t="s">
        <v>7</v>
      </c>
      <c r="CL52" s="103" t="s">
        <v>21</v>
      </c>
      <c r="CM52" s="103" t="s">
        <v>85</v>
      </c>
    </row>
    <row r="53" spans="1:91" s="5" customFormat="1" ht="22.5" customHeight="1">
      <c r="A53" s="93" t="s">
        <v>79</v>
      </c>
      <c r="B53" s="94"/>
      <c r="C53" s="95"/>
      <c r="D53" s="348" t="s">
        <v>86</v>
      </c>
      <c r="E53" s="348"/>
      <c r="F53" s="348"/>
      <c r="G53" s="348"/>
      <c r="H53" s="348"/>
      <c r="I53" s="96"/>
      <c r="J53" s="348" t="s">
        <v>87</v>
      </c>
      <c r="K53" s="348"/>
      <c r="L53" s="348"/>
      <c r="M53" s="348"/>
      <c r="N53" s="348"/>
      <c r="O53" s="348"/>
      <c r="P53" s="348"/>
      <c r="Q53" s="348"/>
      <c r="R53" s="348"/>
      <c r="S53" s="348"/>
      <c r="T53" s="348"/>
      <c r="U53" s="348"/>
      <c r="V53" s="348"/>
      <c r="W53" s="348"/>
      <c r="X53" s="348"/>
      <c r="Y53" s="348"/>
      <c r="Z53" s="348"/>
      <c r="AA53" s="348"/>
      <c r="AB53" s="348"/>
      <c r="AC53" s="348"/>
      <c r="AD53" s="348"/>
      <c r="AE53" s="348"/>
      <c r="AF53" s="348"/>
      <c r="AG53" s="346">
        <f>'SO 03 - Kruhový objezd Mí...'!J27</f>
        <v>0</v>
      </c>
      <c r="AH53" s="347"/>
      <c r="AI53" s="347"/>
      <c r="AJ53" s="347"/>
      <c r="AK53" s="347"/>
      <c r="AL53" s="347"/>
      <c r="AM53" s="347"/>
      <c r="AN53" s="346">
        <f t="shared" si="0"/>
        <v>0</v>
      </c>
      <c r="AO53" s="347"/>
      <c r="AP53" s="347"/>
      <c r="AQ53" s="97" t="s">
        <v>82</v>
      </c>
      <c r="AR53" s="98"/>
      <c r="AS53" s="99">
        <v>0</v>
      </c>
      <c r="AT53" s="100">
        <f t="shared" si="1"/>
        <v>0</v>
      </c>
      <c r="AU53" s="101">
        <f>'SO 03 - Kruhový objezd Mí...'!P82</f>
        <v>0</v>
      </c>
      <c r="AV53" s="100">
        <f>'SO 03 - Kruhový objezd Mí...'!J30</f>
        <v>0</v>
      </c>
      <c r="AW53" s="100">
        <f>'SO 03 - Kruhový objezd Mí...'!J31</f>
        <v>0</v>
      </c>
      <c r="AX53" s="100">
        <f>'SO 03 - Kruhový objezd Mí...'!J32</f>
        <v>0</v>
      </c>
      <c r="AY53" s="100">
        <f>'SO 03 - Kruhový objezd Mí...'!J33</f>
        <v>0</v>
      </c>
      <c r="AZ53" s="100">
        <f>'SO 03 - Kruhový objezd Mí...'!F30</f>
        <v>0</v>
      </c>
      <c r="BA53" s="100">
        <f>'SO 03 - Kruhový objezd Mí...'!F31</f>
        <v>0</v>
      </c>
      <c r="BB53" s="100">
        <f>'SO 03 - Kruhový objezd Mí...'!F32</f>
        <v>0</v>
      </c>
      <c r="BC53" s="100">
        <f>'SO 03 - Kruhový objezd Mí...'!F33</f>
        <v>0</v>
      </c>
      <c r="BD53" s="102">
        <f>'SO 03 - Kruhový objezd Mí...'!F34</f>
        <v>0</v>
      </c>
      <c r="BT53" s="103" t="s">
        <v>83</v>
      </c>
      <c r="BV53" s="103" t="s">
        <v>77</v>
      </c>
      <c r="BW53" s="103" t="s">
        <v>88</v>
      </c>
      <c r="BX53" s="103" t="s">
        <v>7</v>
      </c>
      <c r="CL53" s="103" t="s">
        <v>21</v>
      </c>
      <c r="CM53" s="103" t="s">
        <v>85</v>
      </c>
    </row>
    <row r="54" spans="1:91" s="5" customFormat="1" ht="22.5" customHeight="1">
      <c r="A54" s="93" t="s">
        <v>79</v>
      </c>
      <c r="B54" s="94"/>
      <c r="C54" s="95"/>
      <c r="D54" s="348" t="s">
        <v>89</v>
      </c>
      <c r="E54" s="348"/>
      <c r="F54" s="348"/>
      <c r="G54" s="348"/>
      <c r="H54" s="348"/>
      <c r="I54" s="96"/>
      <c r="J54" s="348" t="s">
        <v>90</v>
      </c>
      <c r="K54" s="348"/>
      <c r="L54" s="348"/>
      <c r="M54" s="348"/>
      <c r="N54" s="348"/>
      <c r="O54" s="348"/>
      <c r="P54" s="348"/>
      <c r="Q54" s="348"/>
      <c r="R54" s="348"/>
      <c r="S54" s="348"/>
      <c r="T54" s="348"/>
      <c r="U54" s="348"/>
      <c r="V54" s="348"/>
      <c r="W54" s="348"/>
      <c r="X54" s="348"/>
      <c r="Y54" s="348"/>
      <c r="Z54" s="348"/>
      <c r="AA54" s="348"/>
      <c r="AB54" s="348"/>
      <c r="AC54" s="348"/>
      <c r="AD54" s="348"/>
      <c r="AE54" s="348"/>
      <c r="AF54" s="348"/>
      <c r="AG54" s="346">
        <f>'SO 04 - Kruhový objezd Sa...'!J27</f>
        <v>0</v>
      </c>
      <c r="AH54" s="347"/>
      <c r="AI54" s="347"/>
      <c r="AJ54" s="347"/>
      <c r="AK54" s="347"/>
      <c r="AL54" s="347"/>
      <c r="AM54" s="347"/>
      <c r="AN54" s="346">
        <f t="shared" si="0"/>
        <v>0</v>
      </c>
      <c r="AO54" s="347"/>
      <c r="AP54" s="347"/>
      <c r="AQ54" s="97" t="s">
        <v>82</v>
      </c>
      <c r="AR54" s="98"/>
      <c r="AS54" s="99">
        <v>0</v>
      </c>
      <c r="AT54" s="100">
        <f t="shared" si="1"/>
        <v>0</v>
      </c>
      <c r="AU54" s="101">
        <f>'SO 04 - Kruhový objezd Sa...'!P81</f>
        <v>0</v>
      </c>
      <c r="AV54" s="100">
        <f>'SO 04 - Kruhový objezd Sa...'!J30</f>
        <v>0</v>
      </c>
      <c r="AW54" s="100">
        <f>'SO 04 - Kruhový objezd Sa...'!J31</f>
        <v>0</v>
      </c>
      <c r="AX54" s="100">
        <f>'SO 04 - Kruhový objezd Sa...'!J32</f>
        <v>0</v>
      </c>
      <c r="AY54" s="100">
        <f>'SO 04 - Kruhový objezd Sa...'!J33</f>
        <v>0</v>
      </c>
      <c r="AZ54" s="100">
        <f>'SO 04 - Kruhový objezd Sa...'!F30</f>
        <v>0</v>
      </c>
      <c r="BA54" s="100">
        <f>'SO 04 - Kruhový objezd Sa...'!F31</f>
        <v>0</v>
      </c>
      <c r="BB54" s="100">
        <f>'SO 04 - Kruhový objezd Sa...'!F32</f>
        <v>0</v>
      </c>
      <c r="BC54" s="100">
        <f>'SO 04 - Kruhový objezd Sa...'!F33</f>
        <v>0</v>
      </c>
      <c r="BD54" s="102">
        <f>'SO 04 - Kruhový objezd Sa...'!F34</f>
        <v>0</v>
      </c>
      <c r="BT54" s="103" t="s">
        <v>83</v>
      </c>
      <c r="BV54" s="103" t="s">
        <v>77</v>
      </c>
      <c r="BW54" s="103" t="s">
        <v>91</v>
      </c>
      <c r="BX54" s="103" t="s">
        <v>7</v>
      </c>
      <c r="CL54" s="103" t="s">
        <v>21</v>
      </c>
      <c r="CM54" s="103" t="s">
        <v>85</v>
      </c>
    </row>
    <row r="55" spans="1:91" s="5" customFormat="1" ht="22.5" customHeight="1">
      <c r="A55" s="93" t="s">
        <v>79</v>
      </c>
      <c r="B55" s="94"/>
      <c r="C55" s="95"/>
      <c r="D55" s="348" t="s">
        <v>92</v>
      </c>
      <c r="E55" s="348"/>
      <c r="F55" s="348"/>
      <c r="G55" s="348"/>
      <c r="H55" s="348"/>
      <c r="I55" s="96"/>
      <c r="J55" s="348" t="s">
        <v>93</v>
      </c>
      <c r="K55" s="348"/>
      <c r="L55" s="348"/>
      <c r="M55" s="348"/>
      <c r="N55" s="348"/>
      <c r="O55" s="348"/>
      <c r="P55" s="348"/>
      <c r="Q55" s="348"/>
      <c r="R55" s="348"/>
      <c r="S55" s="348"/>
      <c r="T55" s="348"/>
      <c r="U55" s="348"/>
      <c r="V55" s="348"/>
      <c r="W55" s="348"/>
      <c r="X55" s="348"/>
      <c r="Y55" s="348"/>
      <c r="Z55" s="348"/>
      <c r="AA55" s="348"/>
      <c r="AB55" s="348"/>
      <c r="AC55" s="348"/>
      <c r="AD55" s="348"/>
      <c r="AE55" s="348"/>
      <c r="AF55" s="348"/>
      <c r="AG55" s="346">
        <f>'SO 05 - Kruhový objezd Ve...'!J27</f>
        <v>0</v>
      </c>
      <c r="AH55" s="347"/>
      <c r="AI55" s="347"/>
      <c r="AJ55" s="347"/>
      <c r="AK55" s="347"/>
      <c r="AL55" s="347"/>
      <c r="AM55" s="347"/>
      <c r="AN55" s="346">
        <f t="shared" si="0"/>
        <v>0</v>
      </c>
      <c r="AO55" s="347"/>
      <c r="AP55" s="347"/>
      <c r="AQ55" s="97" t="s">
        <v>82</v>
      </c>
      <c r="AR55" s="98"/>
      <c r="AS55" s="99">
        <v>0</v>
      </c>
      <c r="AT55" s="100">
        <f t="shared" si="1"/>
        <v>0</v>
      </c>
      <c r="AU55" s="101">
        <f>'SO 05 - Kruhový objezd Ve...'!P85</f>
        <v>0</v>
      </c>
      <c r="AV55" s="100">
        <f>'SO 05 - Kruhový objezd Ve...'!J30</f>
        <v>0</v>
      </c>
      <c r="AW55" s="100">
        <f>'SO 05 - Kruhový objezd Ve...'!J31</f>
        <v>0</v>
      </c>
      <c r="AX55" s="100">
        <f>'SO 05 - Kruhový objezd Ve...'!J32</f>
        <v>0</v>
      </c>
      <c r="AY55" s="100">
        <f>'SO 05 - Kruhový objezd Ve...'!J33</f>
        <v>0</v>
      </c>
      <c r="AZ55" s="100">
        <f>'SO 05 - Kruhový objezd Ve...'!F30</f>
        <v>0</v>
      </c>
      <c r="BA55" s="100">
        <f>'SO 05 - Kruhový objezd Ve...'!F31</f>
        <v>0</v>
      </c>
      <c r="BB55" s="100">
        <f>'SO 05 - Kruhový objezd Ve...'!F32</f>
        <v>0</v>
      </c>
      <c r="BC55" s="100">
        <f>'SO 05 - Kruhový objezd Ve...'!F33</f>
        <v>0</v>
      </c>
      <c r="BD55" s="102">
        <f>'SO 05 - Kruhový objezd Ve...'!F34</f>
        <v>0</v>
      </c>
      <c r="BT55" s="103" t="s">
        <v>83</v>
      </c>
      <c r="BV55" s="103" t="s">
        <v>77</v>
      </c>
      <c r="BW55" s="103" t="s">
        <v>94</v>
      </c>
      <c r="BX55" s="103" t="s">
        <v>7</v>
      </c>
      <c r="CL55" s="103" t="s">
        <v>21</v>
      </c>
      <c r="CM55" s="103" t="s">
        <v>85</v>
      </c>
    </row>
    <row r="56" spans="1:91" s="5" customFormat="1" ht="22.5" customHeight="1">
      <c r="A56" s="93" t="s">
        <v>79</v>
      </c>
      <c r="B56" s="94"/>
      <c r="C56" s="95"/>
      <c r="D56" s="348" t="s">
        <v>95</v>
      </c>
      <c r="E56" s="348"/>
      <c r="F56" s="348"/>
      <c r="G56" s="348"/>
      <c r="H56" s="348"/>
      <c r="I56" s="96"/>
      <c r="J56" s="348" t="s">
        <v>96</v>
      </c>
      <c r="K56" s="348"/>
      <c r="L56" s="348"/>
      <c r="M56" s="348"/>
      <c r="N56" s="348"/>
      <c r="O56" s="348"/>
      <c r="P56" s="348"/>
      <c r="Q56" s="348"/>
      <c r="R56" s="348"/>
      <c r="S56" s="348"/>
      <c r="T56" s="348"/>
      <c r="U56" s="348"/>
      <c r="V56" s="348"/>
      <c r="W56" s="348"/>
      <c r="X56" s="348"/>
      <c r="Y56" s="348"/>
      <c r="Z56" s="348"/>
      <c r="AA56" s="348"/>
      <c r="AB56" s="348"/>
      <c r="AC56" s="348"/>
      <c r="AD56" s="348"/>
      <c r="AE56" s="348"/>
      <c r="AF56" s="348"/>
      <c r="AG56" s="346">
        <f>'SO 06 - Kruhový objezd Vá...'!J27</f>
        <v>0</v>
      </c>
      <c r="AH56" s="347"/>
      <c r="AI56" s="347"/>
      <c r="AJ56" s="347"/>
      <c r="AK56" s="347"/>
      <c r="AL56" s="347"/>
      <c r="AM56" s="347"/>
      <c r="AN56" s="346">
        <f t="shared" si="0"/>
        <v>0</v>
      </c>
      <c r="AO56" s="347"/>
      <c r="AP56" s="347"/>
      <c r="AQ56" s="97" t="s">
        <v>82</v>
      </c>
      <c r="AR56" s="98"/>
      <c r="AS56" s="99">
        <v>0</v>
      </c>
      <c r="AT56" s="100">
        <f t="shared" si="1"/>
        <v>0</v>
      </c>
      <c r="AU56" s="101">
        <f>'SO 06 - Kruhový objezd Vá...'!P82</f>
        <v>0</v>
      </c>
      <c r="AV56" s="100">
        <f>'SO 06 - Kruhový objezd Vá...'!J30</f>
        <v>0</v>
      </c>
      <c r="AW56" s="100">
        <f>'SO 06 - Kruhový objezd Vá...'!J31</f>
        <v>0</v>
      </c>
      <c r="AX56" s="100">
        <f>'SO 06 - Kruhový objezd Vá...'!J32</f>
        <v>0</v>
      </c>
      <c r="AY56" s="100">
        <f>'SO 06 - Kruhový objezd Vá...'!J33</f>
        <v>0</v>
      </c>
      <c r="AZ56" s="100">
        <f>'SO 06 - Kruhový objezd Vá...'!F30</f>
        <v>0</v>
      </c>
      <c r="BA56" s="100">
        <f>'SO 06 - Kruhový objezd Vá...'!F31</f>
        <v>0</v>
      </c>
      <c r="BB56" s="100">
        <f>'SO 06 - Kruhový objezd Vá...'!F32</f>
        <v>0</v>
      </c>
      <c r="BC56" s="100">
        <f>'SO 06 - Kruhový objezd Vá...'!F33</f>
        <v>0</v>
      </c>
      <c r="BD56" s="102">
        <f>'SO 06 - Kruhový objezd Vá...'!F34</f>
        <v>0</v>
      </c>
      <c r="BT56" s="103" t="s">
        <v>83</v>
      </c>
      <c r="BV56" s="103" t="s">
        <v>77</v>
      </c>
      <c r="BW56" s="103" t="s">
        <v>97</v>
      </c>
      <c r="BX56" s="103" t="s">
        <v>7</v>
      </c>
      <c r="CL56" s="103" t="s">
        <v>21</v>
      </c>
      <c r="CM56" s="103" t="s">
        <v>85</v>
      </c>
    </row>
    <row r="57" spans="1:91" s="5" customFormat="1" ht="22.5" customHeight="1">
      <c r="A57" s="93" t="s">
        <v>79</v>
      </c>
      <c r="B57" s="94"/>
      <c r="C57" s="95"/>
      <c r="D57" s="348" t="s">
        <v>98</v>
      </c>
      <c r="E57" s="348"/>
      <c r="F57" s="348"/>
      <c r="G57" s="348"/>
      <c r="H57" s="348"/>
      <c r="I57" s="96"/>
      <c r="J57" s="348" t="s">
        <v>99</v>
      </c>
      <c r="K57" s="348"/>
      <c r="L57" s="348"/>
      <c r="M57" s="348"/>
      <c r="N57" s="348"/>
      <c r="O57" s="348"/>
      <c r="P57" s="348"/>
      <c r="Q57" s="348"/>
      <c r="R57" s="348"/>
      <c r="S57" s="348"/>
      <c r="T57" s="348"/>
      <c r="U57" s="348"/>
      <c r="V57" s="348"/>
      <c r="W57" s="348"/>
      <c r="X57" s="348"/>
      <c r="Y57" s="348"/>
      <c r="Z57" s="348"/>
      <c r="AA57" s="348"/>
      <c r="AB57" s="348"/>
      <c r="AC57" s="348"/>
      <c r="AD57" s="348"/>
      <c r="AE57" s="348"/>
      <c r="AF57" s="348"/>
      <c r="AG57" s="346">
        <f>'SO 07 - Kruhový objezd Zn...'!J27</f>
        <v>0</v>
      </c>
      <c r="AH57" s="347"/>
      <c r="AI57" s="347"/>
      <c r="AJ57" s="347"/>
      <c r="AK57" s="347"/>
      <c r="AL57" s="347"/>
      <c r="AM57" s="347"/>
      <c r="AN57" s="346">
        <f t="shared" si="0"/>
        <v>0</v>
      </c>
      <c r="AO57" s="347"/>
      <c r="AP57" s="347"/>
      <c r="AQ57" s="97" t="s">
        <v>82</v>
      </c>
      <c r="AR57" s="98"/>
      <c r="AS57" s="104">
        <v>0</v>
      </c>
      <c r="AT57" s="105">
        <f t="shared" si="1"/>
        <v>0</v>
      </c>
      <c r="AU57" s="106">
        <f>'SO 07 - Kruhový objezd Zn...'!P81</f>
        <v>0</v>
      </c>
      <c r="AV57" s="105">
        <f>'SO 07 - Kruhový objezd Zn...'!J30</f>
        <v>0</v>
      </c>
      <c r="AW57" s="105">
        <f>'SO 07 - Kruhový objezd Zn...'!J31</f>
        <v>0</v>
      </c>
      <c r="AX57" s="105">
        <f>'SO 07 - Kruhový objezd Zn...'!J32</f>
        <v>0</v>
      </c>
      <c r="AY57" s="105">
        <f>'SO 07 - Kruhový objezd Zn...'!J33</f>
        <v>0</v>
      </c>
      <c r="AZ57" s="105">
        <f>'SO 07 - Kruhový objezd Zn...'!F30</f>
        <v>0</v>
      </c>
      <c r="BA57" s="105">
        <f>'SO 07 - Kruhový objezd Zn...'!F31</f>
        <v>0</v>
      </c>
      <c r="BB57" s="105">
        <f>'SO 07 - Kruhový objezd Zn...'!F32</f>
        <v>0</v>
      </c>
      <c r="BC57" s="105">
        <f>'SO 07 - Kruhový objezd Zn...'!F33</f>
        <v>0</v>
      </c>
      <c r="BD57" s="107">
        <f>'SO 07 - Kruhový objezd Zn...'!F34</f>
        <v>0</v>
      </c>
      <c r="BT57" s="103" t="s">
        <v>83</v>
      </c>
      <c r="BV57" s="103" t="s">
        <v>77</v>
      </c>
      <c r="BW57" s="103" t="s">
        <v>100</v>
      </c>
      <c r="BX57" s="103" t="s">
        <v>7</v>
      </c>
      <c r="CL57" s="103" t="s">
        <v>21</v>
      </c>
      <c r="CM57" s="103" t="s">
        <v>85</v>
      </c>
    </row>
    <row r="58" spans="1:91" s="1" customFormat="1" ht="30" customHeight="1">
      <c r="B58" s="38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58"/>
    </row>
    <row r="59" spans="1:91" s="1" customFormat="1" ht="6.9" customHeight="1">
      <c r="B59" s="53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58"/>
    </row>
  </sheetData>
  <sheetProtection algorithmName="SHA-512" hashValue="aTOz5sE90tLRDH/W38koptTDxK2LULmtK6FvKS3V2aLvCJ/BGIoM1dCMJ8slk2WeVo0VVDy22Xta1KmW/E4NEw==" saltValue="4VjYkJU9CmNNe55GfQD7Fg==" spinCount="100000" sheet="1" objects="1" scenarios="1" formatCells="0" formatColumns="0" formatRows="0" sort="0" autoFilter="0"/>
  <mergeCells count="61">
    <mergeCell ref="AG51:AM51"/>
    <mergeCell ref="AN51:AP51"/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SO 01 - Kruhový objezd Tá...'!C2" display="/" xr:uid="{00000000-0004-0000-0000-000002000000}"/>
    <hyperlink ref="A53" location="'SO 03 - Kruhový objezd Mí...'!C2" display="/" xr:uid="{00000000-0004-0000-0000-000003000000}"/>
    <hyperlink ref="A54" location="'SO 04 - Kruhový objezd Sa...'!C2" display="/" xr:uid="{00000000-0004-0000-0000-000004000000}"/>
    <hyperlink ref="A55" location="'SO 05 - Kruhový objezd Ve...'!C2" display="/" xr:uid="{00000000-0004-0000-0000-000005000000}"/>
    <hyperlink ref="A56" location="'SO 06 - Kruhový objezd Vá...'!C2" display="/" xr:uid="{00000000-0004-0000-0000-000006000000}"/>
    <hyperlink ref="A57" location="'SO 07 - Kruhový objezd Zn...'!C2" display="/" xr:uid="{00000000-0004-0000-0000-000007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166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101</v>
      </c>
      <c r="G1" s="359" t="s">
        <v>102</v>
      </c>
      <c r="H1" s="359"/>
      <c r="I1" s="112"/>
      <c r="J1" s="111" t="s">
        <v>103</v>
      </c>
      <c r="K1" s="110" t="s">
        <v>104</v>
      </c>
      <c r="L1" s="111" t="s">
        <v>105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351"/>
      <c r="M2" s="351"/>
      <c r="N2" s="351"/>
      <c r="O2" s="351"/>
      <c r="P2" s="351"/>
      <c r="Q2" s="351"/>
      <c r="R2" s="351"/>
      <c r="S2" s="351"/>
      <c r="T2" s="351"/>
      <c r="U2" s="351"/>
      <c r="V2" s="351"/>
      <c r="AT2" s="21" t="s">
        <v>84</v>
      </c>
    </row>
    <row r="3" spans="1:70" ht="6.9" customHeight="1">
      <c r="B3" s="22"/>
      <c r="C3" s="23"/>
      <c r="D3" s="23"/>
      <c r="E3" s="23"/>
      <c r="F3" s="23"/>
      <c r="G3" s="23"/>
      <c r="H3" s="23"/>
      <c r="I3" s="113"/>
      <c r="J3" s="23"/>
      <c r="K3" s="24"/>
      <c r="AT3" s="21" t="s">
        <v>85</v>
      </c>
    </row>
    <row r="4" spans="1:70" ht="36.9" customHeight="1">
      <c r="B4" s="25"/>
      <c r="C4" s="26"/>
      <c r="D4" s="27" t="s">
        <v>106</v>
      </c>
      <c r="E4" s="26"/>
      <c r="F4" s="26"/>
      <c r="G4" s="26"/>
      <c r="H4" s="26"/>
      <c r="I4" s="114"/>
      <c r="J4" s="26"/>
      <c r="K4" s="28"/>
      <c r="M4" s="29" t="s">
        <v>12</v>
      </c>
      <c r="AT4" s="21" t="s">
        <v>6</v>
      </c>
    </row>
    <row r="5" spans="1:70" ht="6.9" customHeight="1">
      <c r="B5" s="25"/>
      <c r="C5" s="26"/>
      <c r="D5" s="26"/>
      <c r="E5" s="26"/>
      <c r="F5" s="26"/>
      <c r="G5" s="26"/>
      <c r="H5" s="26"/>
      <c r="I5" s="114"/>
      <c r="J5" s="26"/>
      <c r="K5" s="28"/>
    </row>
    <row r="6" spans="1:70" ht="13.2">
      <c r="B6" s="25"/>
      <c r="C6" s="26"/>
      <c r="D6" s="34" t="s">
        <v>18</v>
      </c>
      <c r="E6" s="26"/>
      <c r="F6" s="26"/>
      <c r="G6" s="26"/>
      <c r="H6" s="26"/>
      <c r="I6" s="114"/>
      <c r="J6" s="26"/>
      <c r="K6" s="28"/>
    </row>
    <row r="7" spans="1:70" ht="22.5" customHeight="1">
      <c r="B7" s="25"/>
      <c r="C7" s="26"/>
      <c r="D7" s="26"/>
      <c r="E7" s="352" t="str">
        <f>'Rekapitulace stavby'!K6</f>
        <v>Vegetační úpravy vybraných kruhových objezdů v Třebíči</v>
      </c>
      <c r="F7" s="353"/>
      <c r="G7" s="353"/>
      <c r="H7" s="353"/>
      <c r="I7" s="114"/>
      <c r="J7" s="26"/>
      <c r="K7" s="28"/>
    </row>
    <row r="8" spans="1:70" s="1" customFormat="1" ht="13.2">
      <c r="B8" s="38"/>
      <c r="C8" s="39"/>
      <c r="D8" s="34" t="s">
        <v>107</v>
      </c>
      <c r="E8" s="39"/>
      <c r="F8" s="39"/>
      <c r="G8" s="39"/>
      <c r="H8" s="39"/>
      <c r="I8" s="115"/>
      <c r="J8" s="39"/>
      <c r="K8" s="42"/>
    </row>
    <row r="9" spans="1:70" s="1" customFormat="1" ht="36.9" customHeight="1">
      <c r="B9" s="38"/>
      <c r="C9" s="39"/>
      <c r="D9" s="39"/>
      <c r="E9" s="354" t="s">
        <v>108</v>
      </c>
      <c r="F9" s="355"/>
      <c r="G9" s="355"/>
      <c r="H9" s="355"/>
      <c r="I9" s="115"/>
      <c r="J9" s="39"/>
      <c r="K9" s="42"/>
    </row>
    <row r="10" spans="1:70" s="1" customFormat="1" ht="12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6" t="s">
        <v>22</v>
      </c>
      <c r="J11" s="32" t="s">
        <v>21</v>
      </c>
      <c r="K11" s="42"/>
    </row>
    <row r="12" spans="1:70" s="1" customFormat="1" ht="14.4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6" t="s">
        <v>25</v>
      </c>
      <c r="J12" s="117" t="str">
        <f>'Rekapitulace stavby'!AN8</f>
        <v>15. 9. 2019</v>
      </c>
      <c r="K12" s="42"/>
    </row>
    <row r="13" spans="1:70" s="1" customFormat="1" ht="10.8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" customHeight="1">
      <c r="B14" s="38"/>
      <c r="C14" s="39"/>
      <c r="D14" s="34" t="s">
        <v>27</v>
      </c>
      <c r="E14" s="39"/>
      <c r="F14" s="39"/>
      <c r="G14" s="39"/>
      <c r="H14" s="39"/>
      <c r="I14" s="116" t="s">
        <v>28</v>
      </c>
      <c r="J14" s="32" t="s">
        <v>29</v>
      </c>
      <c r="K14" s="42"/>
    </row>
    <row r="15" spans="1:70" s="1" customFormat="1" ht="18" customHeight="1">
      <c r="B15" s="38"/>
      <c r="C15" s="39"/>
      <c r="D15" s="39"/>
      <c r="E15" s="32" t="s">
        <v>30</v>
      </c>
      <c r="F15" s="39"/>
      <c r="G15" s="39"/>
      <c r="H15" s="39"/>
      <c r="I15" s="116" t="s">
        <v>31</v>
      </c>
      <c r="J15" s="32" t="s">
        <v>32</v>
      </c>
      <c r="K15" s="42"/>
    </row>
    <row r="16" spans="1:70" s="1" customFormat="1" ht="6.9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" customHeight="1">
      <c r="B17" s="38"/>
      <c r="C17" s="39"/>
      <c r="D17" s="34" t="s">
        <v>33</v>
      </c>
      <c r="E17" s="39"/>
      <c r="F17" s="39"/>
      <c r="G17" s="39"/>
      <c r="H17" s="39"/>
      <c r="I17" s="116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6" t="s">
        <v>31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" customHeight="1">
      <c r="B20" s="38"/>
      <c r="C20" s="39"/>
      <c r="D20" s="34" t="s">
        <v>35</v>
      </c>
      <c r="E20" s="39"/>
      <c r="F20" s="39"/>
      <c r="G20" s="39"/>
      <c r="H20" s="39"/>
      <c r="I20" s="116" t="s">
        <v>28</v>
      </c>
      <c r="J20" s="32" t="s">
        <v>36</v>
      </c>
      <c r="K20" s="42"/>
    </row>
    <row r="21" spans="2:11" s="1" customFormat="1" ht="18" customHeight="1">
      <c r="B21" s="38"/>
      <c r="C21" s="39"/>
      <c r="D21" s="39"/>
      <c r="E21" s="32" t="s">
        <v>37</v>
      </c>
      <c r="F21" s="39"/>
      <c r="G21" s="39"/>
      <c r="H21" s="39"/>
      <c r="I21" s="116" t="s">
        <v>31</v>
      </c>
      <c r="J21" s="32" t="s">
        <v>38</v>
      </c>
      <c r="K21" s="42"/>
    </row>
    <row r="22" spans="2:11" s="1" customFormat="1" ht="6.9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" customHeight="1">
      <c r="B23" s="38"/>
      <c r="C23" s="39"/>
      <c r="D23" s="34" t="s">
        <v>40</v>
      </c>
      <c r="E23" s="39"/>
      <c r="F23" s="39"/>
      <c r="G23" s="39"/>
      <c r="H23" s="39"/>
      <c r="I23" s="115"/>
      <c r="J23" s="39"/>
      <c r="K23" s="42"/>
    </row>
    <row r="24" spans="2:11" s="6" customFormat="1" ht="22.5" customHeight="1">
      <c r="B24" s="118"/>
      <c r="C24" s="119"/>
      <c r="D24" s="119"/>
      <c r="E24" s="321" t="s">
        <v>21</v>
      </c>
      <c r="F24" s="321"/>
      <c r="G24" s="321"/>
      <c r="H24" s="321"/>
      <c r="I24" s="120"/>
      <c r="J24" s="119"/>
      <c r="K24" s="121"/>
    </row>
    <row r="25" spans="2:11" s="1" customFormat="1" ht="6.9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41</v>
      </c>
      <c r="E27" s="39"/>
      <c r="F27" s="39"/>
      <c r="G27" s="39"/>
      <c r="H27" s="39"/>
      <c r="I27" s="115"/>
      <c r="J27" s="125">
        <f>ROUND(J82,2)</f>
        <v>0</v>
      </c>
      <c r="K27" s="42"/>
    </row>
    <row r="28" spans="2:11" s="1" customFormat="1" ht="6.9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" customHeight="1">
      <c r="B29" s="38"/>
      <c r="C29" s="39"/>
      <c r="D29" s="39"/>
      <c r="E29" s="39"/>
      <c r="F29" s="43" t="s">
        <v>43</v>
      </c>
      <c r="G29" s="39"/>
      <c r="H29" s="39"/>
      <c r="I29" s="126" t="s">
        <v>42</v>
      </c>
      <c r="J29" s="43" t="s">
        <v>44</v>
      </c>
      <c r="K29" s="42"/>
    </row>
    <row r="30" spans="2:11" s="1" customFormat="1" ht="14.4" customHeight="1">
      <c r="B30" s="38"/>
      <c r="C30" s="39"/>
      <c r="D30" s="46" t="s">
        <v>45</v>
      </c>
      <c r="E30" s="46" t="s">
        <v>46</v>
      </c>
      <c r="F30" s="127">
        <f>ROUND(SUM(BE82:BE165), 2)</f>
        <v>0</v>
      </c>
      <c r="G30" s="39"/>
      <c r="H30" s="39"/>
      <c r="I30" s="128">
        <v>0.21</v>
      </c>
      <c r="J30" s="127">
        <f>ROUND(ROUND((SUM(BE82:BE165)), 2)*I30, 2)</f>
        <v>0</v>
      </c>
      <c r="K30" s="42"/>
    </row>
    <row r="31" spans="2:11" s="1" customFormat="1" ht="14.4" customHeight="1">
      <c r="B31" s="38"/>
      <c r="C31" s="39"/>
      <c r="D31" s="39"/>
      <c r="E31" s="46" t="s">
        <v>47</v>
      </c>
      <c r="F31" s="127">
        <f>ROUND(SUM(BF82:BF165), 2)</f>
        <v>0</v>
      </c>
      <c r="G31" s="39"/>
      <c r="H31" s="39"/>
      <c r="I31" s="128">
        <v>0.15</v>
      </c>
      <c r="J31" s="127">
        <f>ROUND(ROUND((SUM(BF82:BF165)), 2)*I31, 2)</f>
        <v>0</v>
      </c>
      <c r="K31" s="42"/>
    </row>
    <row r="32" spans="2:11" s="1" customFormat="1" ht="14.4" hidden="1" customHeight="1">
      <c r="B32" s="38"/>
      <c r="C32" s="39"/>
      <c r="D32" s="39"/>
      <c r="E32" s="46" t="s">
        <v>48</v>
      </c>
      <c r="F32" s="127">
        <f>ROUND(SUM(BG82:BG165),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" hidden="1" customHeight="1">
      <c r="B33" s="38"/>
      <c r="C33" s="39"/>
      <c r="D33" s="39"/>
      <c r="E33" s="46" t="s">
        <v>49</v>
      </c>
      <c r="F33" s="127">
        <f>ROUND(SUM(BH82:BH165),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" hidden="1" customHeight="1">
      <c r="B34" s="38"/>
      <c r="C34" s="39"/>
      <c r="D34" s="39"/>
      <c r="E34" s="46" t="s">
        <v>50</v>
      </c>
      <c r="F34" s="127">
        <f>ROUND(SUM(BI82:BI165),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51</v>
      </c>
      <c r="E36" s="76"/>
      <c r="F36" s="76"/>
      <c r="G36" s="131" t="s">
        <v>52</v>
      </c>
      <c r="H36" s="132" t="s">
        <v>53</v>
      </c>
      <c r="I36" s="133"/>
      <c r="J36" s="134">
        <f>SUM(J27:J34)</f>
        <v>0</v>
      </c>
      <c r="K36" s="135"/>
    </row>
    <row r="37" spans="2:11" s="1" customFormat="1" ht="14.4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" customHeight="1">
      <c r="B42" s="38"/>
      <c r="C42" s="27" t="s">
        <v>109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" customHeight="1">
      <c r="B44" s="38"/>
      <c r="C44" s="34" t="s">
        <v>18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22.5" customHeight="1">
      <c r="B45" s="38"/>
      <c r="C45" s="39"/>
      <c r="D45" s="39"/>
      <c r="E45" s="352" t="str">
        <f>E7</f>
        <v>Vegetační úpravy vybraných kruhových objezdů v Třebíči</v>
      </c>
      <c r="F45" s="353"/>
      <c r="G45" s="353"/>
      <c r="H45" s="353"/>
      <c r="I45" s="115"/>
      <c r="J45" s="39"/>
      <c r="K45" s="42"/>
    </row>
    <row r="46" spans="2:11" s="1" customFormat="1" ht="14.4" customHeight="1">
      <c r="B46" s="38"/>
      <c r="C46" s="34" t="s">
        <v>107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23.25" customHeight="1">
      <c r="B47" s="38"/>
      <c r="C47" s="39"/>
      <c r="D47" s="39"/>
      <c r="E47" s="354" t="str">
        <f>E9</f>
        <v>SO 01 - Kruhový objezd Táborská</v>
      </c>
      <c r="F47" s="355"/>
      <c r="G47" s="355"/>
      <c r="H47" s="355"/>
      <c r="I47" s="115"/>
      <c r="J47" s="39"/>
      <c r="K47" s="42"/>
    </row>
    <row r="48" spans="2:11" s="1" customFormat="1" ht="6.9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Třebíč</v>
      </c>
      <c r="G49" s="39"/>
      <c r="H49" s="39"/>
      <c r="I49" s="116" t="s">
        <v>25</v>
      </c>
      <c r="J49" s="117" t="str">
        <f>IF(J12="","",J12)</f>
        <v>15. 9. 2019</v>
      </c>
      <c r="K49" s="42"/>
    </row>
    <row r="50" spans="2:47" s="1" customFormat="1" ht="6.9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 ht="13.2">
      <c r="B51" s="38"/>
      <c r="C51" s="34" t="s">
        <v>27</v>
      </c>
      <c r="D51" s="39"/>
      <c r="E51" s="39"/>
      <c r="F51" s="32" t="str">
        <f>E15</f>
        <v>Město Třebíč,  Karlovo nám. 104/55, Třebíč</v>
      </c>
      <c r="G51" s="39"/>
      <c r="H51" s="39"/>
      <c r="I51" s="116" t="s">
        <v>35</v>
      </c>
      <c r="J51" s="32" t="str">
        <f>E21</f>
        <v>Ing. Vít Doležel</v>
      </c>
      <c r="K51" s="42"/>
    </row>
    <row r="52" spans="2:47" s="1" customFormat="1" ht="14.4" customHeight="1">
      <c r="B52" s="38"/>
      <c r="C52" s="34" t="s">
        <v>33</v>
      </c>
      <c r="D52" s="39"/>
      <c r="E52" s="39"/>
      <c r="F52" s="32" t="str">
        <f>IF(E18="","",E18)</f>
        <v/>
      </c>
      <c r="G52" s="39"/>
      <c r="H52" s="39"/>
      <c r="I52" s="115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110</v>
      </c>
      <c r="D54" s="129"/>
      <c r="E54" s="129"/>
      <c r="F54" s="129"/>
      <c r="G54" s="129"/>
      <c r="H54" s="129"/>
      <c r="I54" s="142"/>
      <c r="J54" s="143" t="s">
        <v>111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112</v>
      </c>
      <c r="D56" s="39"/>
      <c r="E56" s="39"/>
      <c r="F56" s="39"/>
      <c r="G56" s="39"/>
      <c r="H56" s="39"/>
      <c r="I56" s="115"/>
      <c r="J56" s="125">
        <f>J82</f>
        <v>0</v>
      </c>
      <c r="K56" s="42"/>
      <c r="AU56" s="21" t="s">
        <v>113</v>
      </c>
    </row>
    <row r="57" spans="2:47" s="7" customFormat="1" ht="24.9" customHeight="1">
      <c r="B57" s="146"/>
      <c r="C57" s="147"/>
      <c r="D57" s="148" t="s">
        <v>114</v>
      </c>
      <c r="E57" s="149"/>
      <c r="F57" s="149"/>
      <c r="G57" s="149"/>
      <c r="H57" s="149"/>
      <c r="I57" s="150"/>
      <c r="J57" s="151">
        <f>J83</f>
        <v>0</v>
      </c>
      <c r="K57" s="152"/>
    </row>
    <row r="58" spans="2:47" s="8" customFormat="1" ht="19.95" customHeight="1">
      <c r="B58" s="153"/>
      <c r="C58" s="154"/>
      <c r="D58" s="155" t="s">
        <v>115</v>
      </c>
      <c r="E58" s="156"/>
      <c r="F58" s="156"/>
      <c r="G58" s="156"/>
      <c r="H58" s="156"/>
      <c r="I58" s="157"/>
      <c r="J58" s="158">
        <f>J84</f>
        <v>0</v>
      </c>
      <c r="K58" s="159"/>
    </row>
    <row r="59" spans="2:47" s="8" customFormat="1" ht="19.95" customHeight="1">
      <c r="B59" s="153"/>
      <c r="C59" s="154"/>
      <c r="D59" s="155" t="s">
        <v>116</v>
      </c>
      <c r="E59" s="156"/>
      <c r="F59" s="156"/>
      <c r="G59" s="156"/>
      <c r="H59" s="156"/>
      <c r="I59" s="157"/>
      <c r="J59" s="158">
        <f>J113</f>
        <v>0</v>
      </c>
      <c r="K59" s="159"/>
    </row>
    <row r="60" spans="2:47" s="8" customFormat="1" ht="19.95" customHeight="1">
      <c r="B60" s="153"/>
      <c r="C60" s="154"/>
      <c r="D60" s="155" t="s">
        <v>117</v>
      </c>
      <c r="E60" s="156"/>
      <c r="F60" s="156"/>
      <c r="G60" s="156"/>
      <c r="H60" s="156"/>
      <c r="I60" s="157"/>
      <c r="J60" s="158">
        <f>J145</f>
        <v>0</v>
      </c>
      <c r="K60" s="159"/>
    </row>
    <row r="61" spans="2:47" s="8" customFormat="1" ht="19.95" customHeight="1">
      <c r="B61" s="153"/>
      <c r="C61" s="154"/>
      <c r="D61" s="155" t="s">
        <v>118</v>
      </c>
      <c r="E61" s="156"/>
      <c r="F61" s="156"/>
      <c r="G61" s="156"/>
      <c r="H61" s="156"/>
      <c r="I61" s="157"/>
      <c r="J61" s="158">
        <f>J157</f>
        <v>0</v>
      </c>
      <c r="K61" s="159"/>
    </row>
    <row r="62" spans="2:47" s="8" customFormat="1" ht="19.95" customHeight="1">
      <c r="B62" s="153"/>
      <c r="C62" s="154"/>
      <c r="D62" s="155" t="s">
        <v>119</v>
      </c>
      <c r="E62" s="156"/>
      <c r="F62" s="156"/>
      <c r="G62" s="156"/>
      <c r="H62" s="156"/>
      <c r="I62" s="157"/>
      <c r="J62" s="158">
        <f>J164</f>
        <v>0</v>
      </c>
      <c r="K62" s="159"/>
    </row>
    <row r="63" spans="2:47" s="1" customFormat="1" ht="21.75" customHeight="1">
      <c r="B63" s="38"/>
      <c r="C63" s="39"/>
      <c r="D63" s="39"/>
      <c r="E63" s="39"/>
      <c r="F63" s="39"/>
      <c r="G63" s="39"/>
      <c r="H63" s="39"/>
      <c r="I63" s="115"/>
      <c r="J63" s="39"/>
      <c r="K63" s="42"/>
    </row>
    <row r="64" spans="2:47" s="1" customFormat="1" ht="6.9" customHeight="1">
      <c r="B64" s="53"/>
      <c r="C64" s="54"/>
      <c r="D64" s="54"/>
      <c r="E64" s="54"/>
      <c r="F64" s="54"/>
      <c r="G64" s="54"/>
      <c r="H64" s="54"/>
      <c r="I64" s="136"/>
      <c r="J64" s="54"/>
      <c r="K64" s="55"/>
    </row>
    <row r="68" spans="2:12" s="1" customFormat="1" ht="6.9" customHeight="1">
      <c r="B68" s="56"/>
      <c r="C68" s="57"/>
      <c r="D68" s="57"/>
      <c r="E68" s="57"/>
      <c r="F68" s="57"/>
      <c r="G68" s="57"/>
      <c r="H68" s="57"/>
      <c r="I68" s="139"/>
      <c r="J68" s="57"/>
      <c r="K68" s="57"/>
      <c r="L68" s="58"/>
    </row>
    <row r="69" spans="2:12" s="1" customFormat="1" ht="36.9" customHeight="1">
      <c r="B69" s="38"/>
      <c r="C69" s="59" t="s">
        <v>120</v>
      </c>
      <c r="D69" s="60"/>
      <c r="E69" s="60"/>
      <c r="F69" s="60"/>
      <c r="G69" s="60"/>
      <c r="H69" s="60"/>
      <c r="I69" s="160"/>
      <c r="J69" s="60"/>
      <c r="K69" s="60"/>
      <c r="L69" s="58"/>
    </row>
    <row r="70" spans="2:12" s="1" customFormat="1" ht="6.9" customHeight="1">
      <c r="B70" s="38"/>
      <c r="C70" s="60"/>
      <c r="D70" s="60"/>
      <c r="E70" s="60"/>
      <c r="F70" s="60"/>
      <c r="G70" s="60"/>
      <c r="H70" s="60"/>
      <c r="I70" s="160"/>
      <c r="J70" s="60"/>
      <c r="K70" s="60"/>
      <c r="L70" s="58"/>
    </row>
    <row r="71" spans="2:12" s="1" customFormat="1" ht="14.4" customHeight="1">
      <c r="B71" s="38"/>
      <c r="C71" s="62" t="s">
        <v>18</v>
      </c>
      <c r="D71" s="60"/>
      <c r="E71" s="60"/>
      <c r="F71" s="60"/>
      <c r="G71" s="60"/>
      <c r="H71" s="60"/>
      <c r="I71" s="160"/>
      <c r="J71" s="60"/>
      <c r="K71" s="60"/>
      <c r="L71" s="58"/>
    </row>
    <row r="72" spans="2:12" s="1" customFormat="1" ht="22.5" customHeight="1">
      <c r="B72" s="38"/>
      <c r="C72" s="60"/>
      <c r="D72" s="60"/>
      <c r="E72" s="356" t="str">
        <f>E7</f>
        <v>Vegetační úpravy vybraných kruhových objezdů v Třebíči</v>
      </c>
      <c r="F72" s="357"/>
      <c r="G72" s="357"/>
      <c r="H72" s="357"/>
      <c r="I72" s="160"/>
      <c r="J72" s="60"/>
      <c r="K72" s="60"/>
      <c r="L72" s="58"/>
    </row>
    <row r="73" spans="2:12" s="1" customFormat="1" ht="14.4" customHeight="1">
      <c r="B73" s="38"/>
      <c r="C73" s="62" t="s">
        <v>107</v>
      </c>
      <c r="D73" s="60"/>
      <c r="E73" s="60"/>
      <c r="F73" s="60"/>
      <c r="G73" s="60"/>
      <c r="H73" s="60"/>
      <c r="I73" s="160"/>
      <c r="J73" s="60"/>
      <c r="K73" s="60"/>
      <c r="L73" s="58"/>
    </row>
    <row r="74" spans="2:12" s="1" customFormat="1" ht="23.25" customHeight="1">
      <c r="B74" s="38"/>
      <c r="C74" s="60"/>
      <c r="D74" s="60"/>
      <c r="E74" s="332" t="str">
        <f>E9</f>
        <v>SO 01 - Kruhový objezd Táborská</v>
      </c>
      <c r="F74" s="358"/>
      <c r="G74" s="358"/>
      <c r="H74" s="358"/>
      <c r="I74" s="160"/>
      <c r="J74" s="60"/>
      <c r="K74" s="60"/>
      <c r="L74" s="58"/>
    </row>
    <row r="75" spans="2:12" s="1" customFormat="1" ht="6.9" customHeight="1">
      <c r="B75" s="38"/>
      <c r="C75" s="60"/>
      <c r="D75" s="60"/>
      <c r="E75" s="60"/>
      <c r="F75" s="60"/>
      <c r="G75" s="60"/>
      <c r="H75" s="60"/>
      <c r="I75" s="160"/>
      <c r="J75" s="60"/>
      <c r="K75" s="60"/>
      <c r="L75" s="58"/>
    </row>
    <row r="76" spans="2:12" s="1" customFormat="1" ht="18" customHeight="1">
      <c r="B76" s="38"/>
      <c r="C76" s="62" t="s">
        <v>23</v>
      </c>
      <c r="D76" s="60"/>
      <c r="E76" s="60"/>
      <c r="F76" s="161" t="str">
        <f>F12</f>
        <v>Třebíč</v>
      </c>
      <c r="G76" s="60"/>
      <c r="H76" s="60"/>
      <c r="I76" s="162" t="s">
        <v>25</v>
      </c>
      <c r="J76" s="70" t="str">
        <f>IF(J12="","",J12)</f>
        <v>15. 9. 2019</v>
      </c>
      <c r="K76" s="60"/>
      <c r="L76" s="58"/>
    </row>
    <row r="77" spans="2:12" s="1" customFormat="1" ht="6.9" customHeight="1">
      <c r="B77" s="38"/>
      <c r="C77" s="60"/>
      <c r="D77" s="60"/>
      <c r="E77" s="60"/>
      <c r="F77" s="60"/>
      <c r="G77" s="60"/>
      <c r="H77" s="60"/>
      <c r="I77" s="160"/>
      <c r="J77" s="60"/>
      <c r="K77" s="60"/>
      <c r="L77" s="58"/>
    </row>
    <row r="78" spans="2:12" s="1" customFormat="1" ht="13.2">
      <c r="B78" s="38"/>
      <c r="C78" s="62" t="s">
        <v>27</v>
      </c>
      <c r="D78" s="60"/>
      <c r="E78" s="60"/>
      <c r="F78" s="161" t="str">
        <f>E15</f>
        <v>Město Třebíč,  Karlovo nám. 104/55, Třebíč</v>
      </c>
      <c r="G78" s="60"/>
      <c r="H78" s="60"/>
      <c r="I78" s="162" t="s">
        <v>35</v>
      </c>
      <c r="J78" s="161" t="str">
        <f>E21</f>
        <v>Ing. Vít Doležel</v>
      </c>
      <c r="K78" s="60"/>
      <c r="L78" s="58"/>
    </row>
    <row r="79" spans="2:12" s="1" customFormat="1" ht="14.4" customHeight="1">
      <c r="B79" s="38"/>
      <c r="C79" s="62" t="s">
        <v>33</v>
      </c>
      <c r="D79" s="60"/>
      <c r="E79" s="60"/>
      <c r="F79" s="161" t="str">
        <f>IF(E18="","",E18)</f>
        <v/>
      </c>
      <c r="G79" s="60"/>
      <c r="H79" s="60"/>
      <c r="I79" s="160"/>
      <c r="J79" s="60"/>
      <c r="K79" s="60"/>
      <c r="L79" s="58"/>
    </row>
    <row r="80" spans="2:12" s="1" customFormat="1" ht="10.35" customHeight="1">
      <c r="B80" s="38"/>
      <c r="C80" s="60"/>
      <c r="D80" s="60"/>
      <c r="E80" s="60"/>
      <c r="F80" s="60"/>
      <c r="G80" s="60"/>
      <c r="H80" s="60"/>
      <c r="I80" s="160"/>
      <c r="J80" s="60"/>
      <c r="K80" s="60"/>
      <c r="L80" s="58"/>
    </row>
    <row r="81" spans="2:65" s="9" customFormat="1" ht="29.25" customHeight="1">
      <c r="B81" s="163"/>
      <c r="C81" s="164" t="s">
        <v>121</v>
      </c>
      <c r="D81" s="165" t="s">
        <v>60</v>
      </c>
      <c r="E81" s="165" t="s">
        <v>56</v>
      </c>
      <c r="F81" s="165" t="s">
        <v>122</v>
      </c>
      <c r="G81" s="165" t="s">
        <v>123</v>
      </c>
      <c r="H81" s="165" t="s">
        <v>124</v>
      </c>
      <c r="I81" s="166" t="s">
        <v>125</v>
      </c>
      <c r="J81" s="165" t="s">
        <v>111</v>
      </c>
      <c r="K81" s="167" t="s">
        <v>126</v>
      </c>
      <c r="L81" s="168"/>
      <c r="M81" s="78" t="s">
        <v>127</v>
      </c>
      <c r="N81" s="79" t="s">
        <v>45</v>
      </c>
      <c r="O81" s="79" t="s">
        <v>128</v>
      </c>
      <c r="P81" s="79" t="s">
        <v>129</v>
      </c>
      <c r="Q81" s="79" t="s">
        <v>130</v>
      </c>
      <c r="R81" s="79" t="s">
        <v>131</v>
      </c>
      <c r="S81" s="79" t="s">
        <v>132</v>
      </c>
      <c r="T81" s="80" t="s">
        <v>133</v>
      </c>
    </row>
    <row r="82" spans="2:65" s="1" customFormat="1" ht="29.25" customHeight="1">
      <c r="B82" s="38"/>
      <c r="C82" s="84" t="s">
        <v>112</v>
      </c>
      <c r="D82" s="60"/>
      <c r="E82" s="60"/>
      <c r="F82" s="60"/>
      <c r="G82" s="60"/>
      <c r="H82" s="60"/>
      <c r="I82" s="160"/>
      <c r="J82" s="169">
        <f>BK82</f>
        <v>0</v>
      </c>
      <c r="K82" s="60"/>
      <c r="L82" s="58"/>
      <c r="M82" s="81"/>
      <c r="N82" s="82"/>
      <c r="O82" s="82"/>
      <c r="P82" s="170">
        <f>P83</f>
        <v>0</v>
      </c>
      <c r="Q82" s="82"/>
      <c r="R82" s="170">
        <f>R83</f>
        <v>93.382667279999993</v>
      </c>
      <c r="S82" s="82"/>
      <c r="T82" s="171">
        <f>T83</f>
        <v>0</v>
      </c>
      <c r="AT82" s="21" t="s">
        <v>74</v>
      </c>
      <c r="AU82" s="21" t="s">
        <v>113</v>
      </c>
      <c r="BK82" s="172">
        <f>BK83</f>
        <v>0</v>
      </c>
    </row>
    <row r="83" spans="2:65" s="10" customFormat="1" ht="37.35" customHeight="1">
      <c r="B83" s="173"/>
      <c r="C83" s="174"/>
      <c r="D83" s="175" t="s">
        <v>74</v>
      </c>
      <c r="E83" s="176" t="s">
        <v>134</v>
      </c>
      <c r="F83" s="176" t="s">
        <v>134</v>
      </c>
      <c r="G83" s="174"/>
      <c r="H83" s="174"/>
      <c r="I83" s="177"/>
      <c r="J83" s="178">
        <f>BK83</f>
        <v>0</v>
      </c>
      <c r="K83" s="174"/>
      <c r="L83" s="179"/>
      <c r="M83" s="180"/>
      <c r="N83" s="181"/>
      <c r="O83" s="181"/>
      <c r="P83" s="182">
        <f>P84+P113+P145+P157+P164</f>
        <v>0</v>
      </c>
      <c r="Q83" s="181"/>
      <c r="R83" s="182">
        <f>R84+R113+R145+R157+R164</f>
        <v>93.382667279999993</v>
      </c>
      <c r="S83" s="181"/>
      <c r="T83" s="183">
        <f>T84+T113+T145+T157+T164</f>
        <v>0</v>
      </c>
      <c r="AR83" s="184" t="s">
        <v>83</v>
      </c>
      <c r="AT83" s="185" t="s">
        <v>74</v>
      </c>
      <c r="AU83" s="185" t="s">
        <v>75</v>
      </c>
      <c r="AY83" s="184" t="s">
        <v>135</v>
      </c>
      <c r="BK83" s="186">
        <f>BK84+BK113+BK145+BK157+BK164</f>
        <v>0</v>
      </c>
    </row>
    <row r="84" spans="2:65" s="10" customFormat="1" ht="19.95" customHeight="1">
      <c r="B84" s="173"/>
      <c r="C84" s="174"/>
      <c r="D84" s="187" t="s">
        <v>74</v>
      </c>
      <c r="E84" s="188" t="s">
        <v>136</v>
      </c>
      <c r="F84" s="188" t="s">
        <v>137</v>
      </c>
      <c r="G84" s="174"/>
      <c r="H84" s="174"/>
      <c r="I84" s="177"/>
      <c r="J84" s="189">
        <f>BK84</f>
        <v>0</v>
      </c>
      <c r="K84" s="174"/>
      <c r="L84" s="179"/>
      <c r="M84" s="180"/>
      <c r="N84" s="181"/>
      <c r="O84" s="181"/>
      <c r="P84" s="182">
        <f>SUM(P85:P112)</f>
        <v>0</v>
      </c>
      <c r="Q84" s="181"/>
      <c r="R84" s="182">
        <f>SUM(R85:R112)</f>
        <v>3.7936025000000004</v>
      </c>
      <c r="S84" s="181"/>
      <c r="T84" s="183">
        <f>SUM(T85:T112)</f>
        <v>0</v>
      </c>
      <c r="AR84" s="184" t="s">
        <v>83</v>
      </c>
      <c r="AT84" s="185" t="s">
        <v>74</v>
      </c>
      <c r="AU84" s="185" t="s">
        <v>83</v>
      </c>
      <c r="AY84" s="184" t="s">
        <v>135</v>
      </c>
      <c r="BK84" s="186">
        <f>SUM(BK85:BK112)</f>
        <v>0</v>
      </c>
    </row>
    <row r="85" spans="2:65" s="1" customFormat="1" ht="22.5" customHeight="1">
      <c r="B85" s="38"/>
      <c r="C85" s="190" t="s">
        <v>83</v>
      </c>
      <c r="D85" s="190" t="s">
        <v>138</v>
      </c>
      <c r="E85" s="191" t="s">
        <v>139</v>
      </c>
      <c r="F85" s="192" t="s">
        <v>140</v>
      </c>
      <c r="G85" s="193" t="s">
        <v>141</v>
      </c>
      <c r="H85" s="194">
        <v>216</v>
      </c>
      <c r="I85" s="195"/>
      <c r="J85" s="196">
        <f>ROUND(I85*H85,2)</f>
        <v>0</v>
      </c>
      <c r="K85" s="192" t="s">
        <v>21</v>
      </c>
      <c r="L85" s="58"/>
      <c r="M85" s="197" t="s">
        <v>21</v>
      </c>
      <c r="N85" s="198" t="s">
        <v>46</v>
      </c>
      <c r="O85" s="39"/>
      <c r="P85" s="199">
        <f>O85*H85</f>
        <v>0</v>
      </c>
      <c r="Q85" s="199">
        <v>0</v>
      </c>
      <c r="R85" s="199">
        <f>Q85*H85</f>
        <v>0</v>
      </c>
      <c r="S85" s="199">
        <v>0</v>
      </c>
      <c r="T85" s="200">
        <f>S85*H85</f>
        <v>0</v>
      </c>
      <c r="AR85" s="21" t="s">
        <v>142</v>
      </c>
      <c r="AT85" s="21" t="s">
        <v>138</v>
      </c>
      <c r="AU85" s="21" t="s">
        <v>85</v>
      </c>
      <c r="AY85" s="21" t="s">
        <v>135</v>
      </c>
      <c r="BE85" s="201">
        <f>IF(N85="základní",J85,0)</f>
        <v>0</v>
      </c>
      <c r="BF85" s="201">
        <f>IF(N85="snížená",J85,0)</f>
        <v>0</v>
      </c>
      <c r="BG85" s="201">
        <f>IF(N85="zákl. přenesená",J85,0)</f>
        <v>0</v>
      </c>
      <c r="BH85" s="201">
        <f>IF(N85="sníž. přenesená",J85,0)</f>
        <v>0</v>
      </c>
      <c r="BI85" s="201">
        <f>IF(N85="nulová",J85,0)</f>
        <v>0</v>
      </c>
      <c r="BJ85" s="21" t="s">
        <v>83</v>
      </c>
      <c r="BK85" s="201">
        <f>ROUND(I85*H85,2)</f>
        <v>0</v>
      </c>
      <c r="BL85" s="21" t="s">
        <v>142</v>
      </c>
      <c r="BM85" s="21" t="s">
        <v>143</v>
      </c>
    </row>
    <row r="86" spans="2:65" s="1" customFormat="1" ht="22.5" customHeight="1">
      <c r="B86" s="38"/>
      <c r="C86" s="190" t="s">
        <v>85</v>
      </c>
      <c r="D86" s="190" t="s">
        <v>138</v>
      </c>
      <c r="E86" s="191" t="s">
        <v>144</v>
      </c>
      <c r="F86" s="192" t="s">
        <v>145</v>
      </c>
      <c r="G86" s="193" t="s">
        <v>146</v>
      </c>
      <c r="H86" s="194">
        <v>46</v>
      </c>
      <c r="I86" s="195"/>
      <c r="J86" s="196">
        <f>ROUND(I86*H86,2)</f>
        <v>0</v>
      </c>
      <c r="K86" s="192" t="s">
        <v>21</v>
      </c>
      <c r="L86" s="58"/>
      <c r="M86" s="197" t="s">
        <v>21</v>
      </c>
      <c r="N86" s="198" t="s">
        <v>46</v>
      </c>
      <c r="O86" s="39"/>
      <c r="P86" s="199">
        <f>O86*H86</f>
        <v>0</v>
      </c>
      <c r="Q86" s="199">
        <v>0</v>
      </c>
      <c r="R86" s="199">
        <f>Q86*H86</f>
        <v>0</v>
      </c>
      <c r="S86" s="199">
        <v>0</v>
      </c>
      <c r="T86" s="200">
        <f>S86*H86</f>
        <v>0</v>
      </c>
      <c r="AR86" s="21" t="s">
        <v>142</v>
      </c>
      <c r="AT86" s="21" t="s">
        <v>138</v>
      </c>
      <c r="AU86" s="21" t="s">
        <v>85</v>
      </c>
      <c r="AY86" s="21" t="s">
        <v>135</v>
      </c>
      <c r="BE86" s="201">
        <f>IF(N86="základní",J86,0)</f>
        <v>0</v>
      </c>
      <c r="BF86" s="201">
        <f>IF(N86="snížená",J86,0)</f>
        <v>0</v>
      </c>
      <c r="BG86" s="201">
        <f>IF(N86="zákl. přenesená",J86,0)</f>
        <v>0</v>
      </c>
      <c r="BH86" s="201">
        <f>IF(N86="sníž. přenesená",J86,0)</f>
        <v>0</v>
      </c>
      <c r="BI86" s="201">
        <f>IF(N86="nulová",J86,0)</f>
        <v>0</v>
      </c>
      <c r="BJ86" s="21" t="s">
        <v>83</v>
      </c>
      <c r="BK86" s="201">
        <f>ROUND(I86*H86,2)</f>
        <v>0</v>
      </c>
      <c r="BL86" s="21" t="s">
        <v>142</v>
      </c>
      <c r="BM86" s="21" t="s">
        <v>147</v>
      </c>
    </row>
    <row r="87" spans="2:65" s="1" customFormat="1" ht="22.5" customHeight="1">
      <c r="B87" s="38"/>
      <c r="C87" s="190" t="s">
        <v>148</v>
      </c>
      <c r="D87" s="190" t="s">
        <v>138</v>
      </c>
      <c r="E87" s="191" t="s">
        <v>149</v>
      </c>
      <c r="F87" s="192" t="s">
        <v>150</v>
      </c>
      <c r="G87" s="193" t="s">
        <v>141</v>
      </c>
      <c r="H87" s="194">
        <v>216</v>
      </c>
      <c r="I87" s="195"/>
      <c r="J87" s="196">
        <f>ROUND(I87*H87,2)</f>
        <v>0</v>
      </c>
      <c r="K87" s="192" t="s">
        <v>21</v>
      </c>
      <c r="L87" s="58"/>
      <c r="M87" s="197" t="s">
        <v>21</v>
      </c>
      <c r="N87" s="198" t="s">
        <v>46</v>
      </c>
      <c r="O87" s="39"/>
      <c r="P87" s="199">
        <f>O87*H87</f>
        <v>0</v>
      </c>
      <c r="Q87" s="199">
        <v>0</v>
      </c>
      <c r="R87" s="199">
        <f>Q87*H87</f>
        <v>0</v>
      </c>
      <c r="S87" s="199">
        <v>0</v>
      </c>
      <c r="T87" s="200">
        <f>S87*H87</f>
        <v>0</v>
      </c>
      <c r="AR87" s="21" t="s">
        <v>142</v>
      </c>
      <c r="AT87" s="21" t="s">
        <v>138</v>
      </c>
      <c r="AU87" s="21" t="s">
        <v>85</v>
      </c>
      <c r="AY87" s="21" t="s">
        <v>135</v>
      </c>
      <c r="BE87" s="201">
        <f>IF(N87="základní",J87,0)</f>
        <v>0</v>
      </c>
      <c r="BF87" s="201">
        <f>IF(N87="snížená",J87,0)</f>
        <v>0</v>
      </c>
      <c r="BG87" s="201">
        <f>IF(N87="zákl. přenesená",J87,0)</f>
        <v>0</v>
      </c>
      <c r="BH87" s="201">
        <f>IF(N87="sníž. přenesená",J87,0)</f>
        <v>0</v>
      </c>
      <c r="BI87" s="201">
        <f>IF(N87="nulová",J87,0)</f>
        <v>0</v>
      </c>
      <c r="BJ87" s="21" t="s">
        <v>83</v>
      </c>
      <c r="BK87" s="201">
        <f>ROUND(I87*H87,2)</f>
        <v>0</v>
      </c>
      <c r="BL87" s="21" t="s">
        <v>142</v>
      </c>
      <c r="BM87" s="21" t="s">
        <v>151</v>
      </c>
    </row>
    <row r="88" spans="2:65" s="1" customFormat="1" ht="22.5" customHeight="1">
      <c r="B88" s="38"/>
      <c r="C88" s="202" t="s">
        <v>142</v>
      </c>
      <c r="D88" s="202" t="s">
        <v>152</v>
      </c>
      <c r="E88" s="203" t="s">
        <v>153</v>
      </c>
      <c r="F88" s="204" t="s">
        <v>154</v>
      </c>
      <c r="G88" s="205" t="s">
        <v>141</v>
      </c>
      <c r="H88" s="206">
        <v>130.929</v>
      </c>
      <c r="I88" s="207"/>
      <c r="J88" s="208">
        <f>ROUND(I88*H88,2)</f>
        <v>0</v>
      </c>
      <c r="K88" s="204" t="s">
        <v>21</v>
      </c>
      <c r="L88" s="209"/>
      <c r="M88" s="210" t="s">
        <v>21</v>
      </c>
      <c r="N88" s="211" t="s">
        <v>46</v>
      </c>
      <c r="O88" s="39"/>
      <c r="P88" s="199">
        <f>O88*H88</f>
        <v>0</v>
      </c>
      <c r="Q88" s="199">
        <v>4.0899999999999999E-3</v>
      </c>
      <c r="R88" s="199">
        <f>Q88*H88</f>
        <v>0.53549961000000001</v>
      </c>
      <c r="S88" s="199">
        <v>0</v>
      </c>
      <c r="T88" s="200">
        <f>S88*H88</f>
        <v>0</v>
      </c>
      <c r="AR88" s="21" t="s">
        <v>155</v>
      </c>
      <c r="AT88" s="21" t="s">
        <v>152</v>
      </c>
      <c r="AU88" s="21" t="s">
        <v>85</v>
      </c>
      <c r="AY88" s="21" t="s">
        <v>135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21" t="s">
        <v>83</v>
      </c>
      <c r="BK88" s="201">
        <f>ROUND(I88*H88,2)</f>
        <v>0</v>
      </c>
      <c r="BL88" s="21" t="s">
        <v>142</v>
      </c>
      <c r="BM88" s="21" t="s">
        <v>156</v>
      </c>
    </row>
    <row r="89" spans="2:65" s="11" customFormat="1" ht="12">
      <c r="B89" s="212"/>
      <c r="C89" s="213"/>
      <c r="D89" s="214" t="s">
        <v>157</v>
      </c>
      <c r="E89" s="213"/>
      <c r="F89" s="215" t="s">
        <v>158</v>
      </c>
      <c r="G89" s="213"/>
      <c r="H89" s="216">
        <v>130.929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AT89" s="222" t="s">
        <v>157</v>
      </c>
      <c r="AU89" s="222" t="s">
        <v>85</v>
      </c>
      <c r="AV89" s="11" t="s">
        <v>85</v>
      </c>
      <c r="AW89" s="11" t="s">
        <v>6</v>
      </c>
      <c r="AX89" s="11" t="s">
        <v>83</v>
      </c>
      <c r="AY89" s="222" t="s">
        <v>135</v>
      </c>
    </row>
    <row r="90" spans="2:65" s="1" customFormat="1" ht="22.5" customHeight="1">
      <c r="B90" s="38"/>
      <c r="C90" s="202" t="s">
        <v>159</v>
      </c>
      <c r="D90" s="202" t="s">
        <v>152</v>
      </c>
      <c r="E90" s="203" t="s">
        <v>160</v>
      </c>
      <c r="F90" s="204" t="s">
        <v>161</v>
      </c>
      <c r="G90" s="205" t="s">
        <v>141</v>
      </c>
      <c r="H90" s="206">
        <v>133.37700000000001</v>
      </c>
      <c r="I90" s="207"/>
      <c r="J90" s="208">
        <f>ROUND(I90*H90,2)</f>
        <v>0</v>
      </c>
      <c r="K90" s="204" t="s">
        <v>21</v>
      </c>
      <c r="L90" s="209"/>
      <c r="M90" s="210" t="s">
        <v>21</v>
      </c>
      <c r="N90" s="211" t="s">
        <v>46</v>
      </c>
      <c r="O90" s="39"/>
      <c r="P90" s="199">
        <f>O90*H90</f>
        <v>0</v>
      </c>
      <c r="Q90" s="199">
        <v>4.0600000000000002E-3</v>
      </c>
      <c r="R90" s="199">
        <f>Q90*H90</f>
        <v>0.54151062000000005</v>
      </c>
      <c r="S90" s="199">
        <v>0</v>
      </c>
      <c r="T90" s="200">
        <f>S90*H90</f>
        <v>0</v>
      </c>
      <c r="AR90" s="21" t="s">
        <v>155</v>
      </c>
      <c r="AT90" s="21" t="s">
        <v>152</v>
      </c>
      <c r="AU90" s="21" t="s">
        <v>85</v>
      </c>
      <c r="AY90" s="21" t="s">
        <v>135</v>
      </c>
      <c r="BE90" s="201">
        <f>IF(N90="základní",J90,0)</f>
        <v>0</v>
      </c>
      <c r="BF90" s="201">
        <f>IF(N90="snížená",J90,0)</f>
        <v>0</v>
      </c>
      <c r="BG90" s="201">
        <f>IF(N90="zákl. přenesená",J90,0)</f>
        <v>0</v>
      </c>
      <c r="BH90" s="201">
        <f>IF(N90="sníž. přenesená",J90,0)</f>
        <v>0</v>
      </c>
      <c r="BI90" s="201">
        <f>IF(N90="nulová",J90,0)</f>
        <v>0</v>
      </c>
      <c r="BJ90" s="21" t="s">
        <v>83</v>
      </c>
      <c r="BK90" s="201">
        <f>ROUND(I90*H90,2)</f>
        <v>0</v>
      </c>
      <c r="BL90" s="21" t="s">
        <v>142</v>
      </c>
      <c r="BM90" s="21" t="s">
        <v>162</v>
      </c>
    </row>
    <row r="91" spans="2:65" s="11" customFormat="1" ht="12">
      <c r="B91" s="212"/>
      <c r="C91" s="213"/>
      <c r="D91" s="214" t="s">
        <v>157</v>
      </c>
      <c r="E91" s="213"/>
      <c r="F91" s="215" t="s">
        <v>163</v>
      </c>
      <c r="G91" s="213"/>
      <c r="H91" s="216">
        <v>133.37700000000001</v>
      </c>
      <c r="I91" s="217"/>
      <c r="J91" s="213"/>
      <c r="K91" s="213"/>
      <c r="L91" s="218"/>
      <c r="M91" s="219"/>
      <c r="N91" s="220"/>
      <c r="O91" s="220"/>
      <c r="P91" s="220"/>
      <c r="Q91" s="220"/>
      <c r="R91" s="220"/>
      <c r="S91" s="220"/>
      <c r="T91" s="221"/>
      <c r="AT91" s="222" t="s">
        <v>157</v>
      </c>
      <c r="AU91" s="222" t="s">
        <v>85</v>
      </c>
      <c r="AV91" s="11" t="s">
        <v>85</v>
      </c>
      <c r="AW91" s="11" t="s">
        <v>6</v>
      </c>
      <c r="AX91" s="11" t="s">
        <v>83</v>
      </c>
      <c r="AY91" s="222" t="s">
        <v>135</v>
      </c>
    </row>
    <row r="92" spans="2:65" s="1" customFormat="1" ht="22.5" customHeight="1">
      <c r="B92" s="38"/>
      <c r="C92" s="190" t="s">
        <v>164</v>
      </c>
      <c r="D92" s="190" t="s">
        <v>138</v>
      </c>
      <c r="E92" s="191" t="s">
        <v>165</v>
      </c>
      <c r="F92" s="192" t="s">
        <v>166</v>
      </c>
      <c r="G92" s="193" t="s">
        <v>146</v>
      </c>
      <c r="H92" s="194">
        <v>92</v>
      </c>
      <c r="I92" s="195"/>
      <c r="J92" s="196">
        <f>ROUND(I92*H92,2)</f>
        <v>0</v>
      </c>
      <c r="K92" s="192" t="s">
        <v>21</v>
      </c>
      <c r="L92" s="58"/>
      <c r="M92" s="197" t="s">
        <v>21</v>
      </c>
      <c r="N92" s="198" t="s">
        <v>46</v>
      </c>
      <c r="O92" s="39"/>
      <c r="P92" s="199">
        <f>O92*H92</f>
        <v>0</v>
      </c>
      <c r="Q92" s="199">
        <v>0</v>
      </c>
      <c r="R92" s="199">
        <f>Q92*H92</f>
        <v>0</v>
      </c>
      <c r="S92" s="199">
        <v>0</v>
      </c>
      <c r="T92" s="200">
        <f>S92*H92</f>
        <v>0</v>
      </c>
      <c r="AR92" s="21" t="s">
        <v>142</v>
      </c>
      <c r="AT92" s="21" t="s">
        <v>138</v>
      </c>
      <c r="AU92" s="21" t="s">
        <v>85</v>
      </c>
      <c r="AY92" s="21" t="s">
        <v>135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21" t="s">
        <v>83</v>
      </c>
      <c r="BK92" s="201">
        <f>ROUND(I92*H92,2)</f>
        <v>0</v>
      </c>
      <c r="BL92" s="21" t="s">
        <v>142</v>
      </c>
      <c r="BM92" s="21" t="s">
        <v>167</v>
      </c>
    </row>
    <row r="93" spans="2:65" s="1" customFormat="1" ht="24">
      <c r="B93" s="38"/>
      <c r="C93" s="60"/>
      <c r="D93" s="214" t="s">
        <v>168</v>
      </c>
      <c r="E93" s="60"/>
      <c r="F93" s="223" t="s">
        <v>169</v>
      </c>
      <c r="G93" s="60"/>
      <c r="H93" s="60"/>
      <c r="I93" s="160"/>
      <c r="J93" s="60"/>
      <c r="K93" s="60"/>
      <c r="L93" s="58"/>
      <c r="M93" s="224"/>
      <c r="N93" s="39"/>
      <c r="O93" s="39"/>
      <c r="P93" s="39"/>
      <c r="Q93" s="39"/>
      <c r="R93" s="39"/>
      <c r="S93" s="39"/>
      <c r="T93" s="75"/>
      <c r="AT93" s="21" t="s">
        <v>168</v>
      </c>
      <c r="AU93" s="21" t="s">
        <v>85</v>
      </c>
    </row>
    <row r="94" spans="2:65" s="1" customFormat="1" ht="22.5" customHeight="1">
      <c r="B94" s="38"/>
      <c r="C94" s="202" t="s">
        <v>170</v>
      </c>
      <c r="D94" s="202" t="s">
        <v>152</v>
      </c>
      <c r="E94" s="203" t="s">
        <v>171</v>
      </c>
      <c r="F94" s="204" t="s">
        <v>172</v>
      </c>
      <c r="G94" s="205" t="s">
        <v>173</v>
      </c>
      <c r="H94" s="206">
        <v>4.7E-2</v>
      </c>
      <c r="I94" s="207"/>
      <c r="J94" s="208">
        <f>ROUND(I94*H94,2)</f>
        <v>0</v>
      </c>
      <c r="K94" s="204" t="s">
        <v>21</v>
      </c>
      <c r="L94" s="209"/>
      <c r="M94" s="210" t="s">
        <v>21</v>
      </c>
      <c r="N94" s="211" t="s">
        <v>46</v>
      </c>
      <c r="O94" s="39"/>
      <c r="P94" s="199">
        <f>O94*H94</f>
        <v>0</v>
      </c>
      <c r="Q94" s="199">
        <v>1.09E-3</v>
      </c>
      <c r="R94" s="199">
        <f>Q94*H94</f>
        <v>5.1230000000000002E-5</v>
      </c>
      <c r="S94" s="199">
        <v>0</v>
      </c>
      <c r="T94" s="200">
        <f>S94*H94</f>
        <v>0</v>
      </c>
      <c r="AR94" s="21" t="s">
        <v>155</v>
      </c>
      <c r="AT94" s="21" t="s">
        <v>152</v>
      </c>
      <c r="AU94" s="21" t="s">
        <v>85</v>
      </c>
      <c r="AY94" s="21" t="s">
        <v>135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21" t="s">
        <v>83</v>
      </c>
      <c r="BK94" s="201">
        <f>ROUND(I94*H94,2)</f>
        <v>0</v>
      </c>
      <c r="BL94" s="21" t="s">
        <v>142</v>
      </c>
      <c r="BM94" s="21" t="s">
        <v>174</v>
      </c>
    </row>
    <row r="95" spans="2:65" s="1" customFormat="1" ht="24">
      <c r="B95" s="38"/>
      <c r="C95" s="60"/>
      <c r="D95" s="225" t="s">
        <v>168</v>
      </c>
      <c r="E95" s="60"/>
      <c r="F95" s="226" t="s">
        <v>175</v>
      </c>
      <c r="G95" s="60"/>
      <c r="H95" s="60"/>
      <c r="I95" s="160"/>
      <c r="J95" s="60"/>
      <c r="K95" s="60"/>
      <c r="L95" s="58"/>
      <c r="M95" s="224"/>
      <c r="N95" s="39"/>
      <c r="O95" s="39"/>
      <c r="P95" s="39"/>
      <c r="Q95" s="39"/>
      <c r="R95" s="39"/>
      <c r="S95" s="39"/>
      <c r="T95" s="75"/>
      <c r="AT95" s="21" t="s">
        <v>168</v>
      </c>
      <c r="AU95" s="21" t="s">
        <v>85</v>
      </c>
    </row>
    <row r="96" spans="2:65" s="11" customFormat="1" ht="12">
      <c r="B96" s="212"/>
      <c r="C96" s="213"/>
      <c r="D96" s="214" t="s">
        <v>157</v>
      </c>
      <c r="E96" s="213"/>
      <c r="F96" s="215" t="s">
        <v>176</v>
      </c>
      <c r="G96" s="213"/>
      <c r="H96" s="216">
        <v>4.7E-2</v>
      </c>
      <c r="I96" s="217"/>
      <c r="J96" s="213"/>
      <c r="K96" s="213"/>
      <c r="L96" s="218"/>
      <c r="M96" s="219"/>
      <c r="N96" s="220"/>
      <c r="O96" s="220"/>
      <c r="P96" s="220"/>
      <c r="Q96" s="220"/>
      <c r="R96" s="220"/>
      <c r="S96" s="220"/>
      <c r="T96" s="221"/>
      <c r="AT96" s="222" t="s">
        <v>157</v>
      </c>
      <c r="AU96" s="222" t="s">
        <v>85</v>
      </c>
      <c r="AV96" s="11" t="s">
        <v>85</v>
      </c>
      <c r="AW96" s="11" t="s">
        <v>6</v>
      </c>
      <c r="AX96" s="11" t="s">
        <v>83</v>
      </c>
      <c r="AY96" s="222" t="s">
        <v>135</v>
      </c>
    </row>
    <row r="97" spans="2:65" s="1" customFormat="1" ht="22.5" customHeight="1">
      <c r="B97" s="38"/>
      <c r="C97" s="190" t="s">
        <v>155</v>
      </c>
      <c r="D97" s="190" t="s">
        <v>138</v>
      </c>
      <c r="E97" s="191" t="s">
        <v>177</v>
      </c>
      <c r="F97" s="192" t="s">
        <v>178</v>
      </c>
      <c r="G97" s="193" t="s">
        <v>146</v>
      </c>
      <c r="H97" s="194">
        <v>46</v>
      </c>
      <c r="I97" s="195"/>
      <c r="J97" s="196">
        <f>ROUND(I97*H97,2)</f>
        <v>0</v>
      </c>
      <c r="K97" s="192" t="s">
        <v>21</v>
      </c>
      <c r="L97" s="58"/>
      <c r="M97" s="197" t="s">
        <v>21</v>
      </c>
      <c r="N97" s="198" t="s">
        <v>46</v>
      </c>
      <c r="O97" s="39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AR97" s="21" t="s">
        <v>142</v>
      </c>
      <c r="AT97" s="21" t="s">
        <v>138</v>
      </c>
      <c r="AU97" s="21" t="s">
        <v>85</v>
      </c>
      <c r="AY97" s="21" t="s">
        <v>135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21" t="s">
        <v>83</v>
      </c>
      <c r="BK97" s="201">
        <f>ROUND(I97*H97,2)</f>
        <v>0</v>
      </c>
      <c r="BL97" s="21" t="s">
        <v>142</v>
      </c>
      <c r="BM97" s="21" t="s">
        <v>179</v>
      </c>
    </row>
    <row r="98" spans="2:65" s="1" customFormat="1" ht="22.5" customHeight="1">
      <c r="B98" s="38"/>
      <c r="C98" s="202" t="s">
        <v>180</v>
      </c>
      <c r="D98" s="202" t="s">
        <v>152</v>
      </c>
      <c r="E98" s="203" t="s">
        <v>181</v>
      </c>
      <c r="F98" s="204" t="s">
        <v>182</v>
      </c>
      <c r="G98" s="205" t="s">
        <v>183</v>
      </c>
      <c r="H98" s="206">
        <v>8.0690000000000008</v>
      </c>
      <c r="I98" s="207"/>
      <c r="J98" s="208">
        <f>ROUND(I98*H98,2)</f>
        <v>0</v>
      </c>
      <c r="K98" s="204" t="s">
        <v>21</v>
      </c>
      <c r="L98" s="209"/>
      <c r="M98" s="210" t="s">
        <v>21</v>
      </c>
      <c r="N98" s="211" t="s">
        <v>46</v>
      </c>
      <c r="O98" s="39"/>
      <c r="P98" s="199">
        <f>O98*H98</f>
        <v>0</v>
      </c>
      <c r="Q98" s="199">
        <v>0.28504000000000002</v>
      </c>
      <c r="R98" s="199">
        <f>Q98*H98</f>
        <v>2.2999877600000005</v>
      </c>
      <c r="S98" s="199">
        <v>0</v>
      </c>
      <c r="T98" s="200">
        <f>S98*H98</f>
        <v>0</v>
      </c>
      <c r="AR98" s="21" t="s">
        <v>155</v>
      </c>
      <c r="AT98" s="21" t="s">
        <v>152</v>
      </c>
      <c r="AU98" s="21" t="s">
        <v>85</v>
      </c>
      <c r="AY98" s="21" t="s">
        <v>135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21" t="s">
        <v>83</v>
      </c>
      <c r="BK98" s="201">
        <f>ROUND(I98*H98,2)</f>
        <v>0</v>
      </c>
      <c r="BL98" s="21" t="s">
        <v>142</v>
      </c>
      <c r="BM98" s="21" t="s">
        <v>184</v>
      </c>
    </row>
    <row r="99" spans="2:65" s="11" customFormat="1" ht="12">
      <c r="B99" s="212"/>
      <c r="C99" s="213"/>
      <c r="D99" s="214" t="s">
        <v>157</v>
      </c>
      <c r="E99" s="213"/>
      <c r="F99" s="215" t="s">
        <v>185</v>
      </c>
      <c r="G99" s="213"/>
      <c r="H99" s="216">
        <v>8.0690000000000008</v>
      </c>
      <c r="I99" s="217"/>
      <c r="J99" s="213"/>
      <c r="K99" s="213"/>
      <c r="L99" s="218"/>
      <c r="M99" s="219"/>
      <c r="N99" s="220"/>
      <c r="O99" s="220"/>
      <c r="P99" s="220"/>
      <c r="Q99" s="220"/>
      <c r="R99" s="220"/>
      <c r="S99" s="220"/>
      <c r="T99" s="221"/>
      <c r="AT99" s="222" t="s">
        <v>157</v>
      </c>
      <c r="AU99" s="222" t="s">
        <v>85</v>
      </c>
      <c r="AV99" s="11" t="s">
        <v>85</v>
      </c>
      <c r="AW99" s="11" t="s">
        <v>6</v>
      </c>
      <c r="AX99" s="11" t="s">
        <v>83</v>
      </c>
      <c r="AY99" s="222" t="s">
        <v>135</v>
      </c>
    </row>
    <row r="100" spans="2:65" s="1" customFormat="1" ht="22.5" customHeight="1">
      <c r="B100" s="38"/>
      <c r="C100" s="190" t="s">
        <v>186</v>
      </c>
      <c r="D100" s="190" t="s">
        <v>138</v>
      </c>
      <c r="E100" s="191" t="s">
        <v>187</v>
      </c>
      <c r="F100" s="192" t="s">
        <v>188</v>
      </c>
      <c r="G100" s="193" t="s">
        <v>189</v>
      </c>
      <c r="H100" s="194">
        <v>2E-3</v>
      </c>
      <c r="I100" s="195"/>
      <c r="J100" s="196">
        <f>ROUND(I100*H100,2)</f>
        <v>0</v>
      </c>
      <c r="K100" s="192" t="s">
        <v>21</v>
      </c>
      <c r="L100" s="58"/>
      <c r="M100" s="197" t="s">
        <v>21</v>
      </c>
      <c r="N100" s="198" t="s">
        <v>46</v>
      </c>
      <c r="O100" s="39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AR100" s="21" t="s">
        <v>142</v>
      </c>
      <c r="AT100" s="21" t="s">
        <v>138</v>
      </c>
      <c r="AU100" s="21" t="s">
        <v>85</v>
      </c>
      <c r="AY100" s="21" t="s">
        <v>135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21" t="s">
        <v>83</v>
      </c>
      <c r="BK100" s="201">
        <f>ROUND(I100*H100,2)</f>
        <v>0</v>
      </c>
      <c r="BL100" s="21" t="s">
        <v>142</v>
      </c>
      <c r="BM100" s="21" t="s">
        <v>190</v>
      </c>
    </row>
    <row r="101" spans="2:65" s="1" customFormat="1" ht="22.5" customHeight="1">
      <c r="B101" s="38"/>
      <c r="C101" s="202" t="s">
        <v>191</v>
      </c>
      <c r="D101" s="202" t="s">
        <v>152</v>
      </c>
      <c r="E101" s="203" t="s">
        <v>192</v>
      </c>
      <c r="F101" s="204" t="s">
        <v>193</v>
      </c>
      <c r="G101" s="205" t="s">
        <v>194</v>
      </c>
      <c r="H101" s="206">
        <v>255.178</v>
      </c>
      <c r="I101" s="207"/>
      <c r="J101" s="208">
        <f>ROUND(I101*H101,2)</f>
        <v>0</v>
      </c>
      <c r="K101" s="204" t="s">
        <v>21</v>
      </c>
      <c r="L101" s="209"/>
      <c r="M101" s="210" t="s">
        <v>21</v>
      </c>
      <c r="N101" s="211" t="s">
        <v>46</v>
      </c>
      <c r="O101" s="39"/>
      <c r="P101" s="199">
        <f>O101*H101</f>
        <v>0</v>
      </c>
      <c r="Q101" s="199">
        <v>1.0000000000000001E-5</v>
      </c>
      <c r="R101" s="199">
        <f>Q101*H101</f>
        <v>2.55178E-3</v>
      </c>
      <c r="S101" s="199">
        <v>0</v>
      </c>
      <c r="T101" s="200">
        <f>S101*H101</f>
        <v>0</v>
      </c>
      <c r="AR101" s="21" t="s">
        <v>155</v>
      </c>
      <c r="AT101" s="21" t="s">
        <v>152</v>
      </c>
      <c r="AU101" s="21" t="s">
        <v>85</v>
      </c>
      <c r="AY101" s="21" t="s">
        <v>135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21" t="s">
        <v>83</v>
      </c>
      <c r="BK101" s="201">
        <f>ROUND(I101*H101,2)</f>
        <v>0</v>
      </c>
      <c r="BL101" s="21" t="s">
        <v>142</v>
      </c>
      <c r="BM101" s="21" t="s">
        <v>195</v>
      </c>
    </row>
    <row r="102" spans="2:65" s="1" customFormat="1" ht="24">
      <c r="B102" s="38"/>
      <c r="C102" s="60"/>
      <c r="D102" s="225" t="s">
        <v>168</v>
      </c>
      <c r="E102" s="60"/>
      <c r="F102" s="226" t="s">
        <v>196</v>
      </c>
      <c r="G102" s="60"/>
      <c r="H102" s="60"/>
      <c r="I102" s="160"/>
      <c r="J102" s="60"/>
      <c r="K102" s="60"/>
      <c r="L102" s="58"/>
      <c r="M102" s="224"/>
      <c r="N102" s="39"/>
      <c r="O102" s="39"/>
      <c r="P102" s="39"/>
      <c r="Q102" s="39"/>
      <c r="R102" s="39"/>
      <c r="S102" s="39"/>
      <c r="T102" s="75"/>
      <c r="AT102" s="21" t="s">
        <v>168</v>
      </c>
      <c r="AU102" s="21" t="s">
        <v>85</v>
      </c>
    </row>
    <row r="103" spans="2:65" s="11" customFormat="1" ht="12">
      <c r="B103" s="212"/>
      <c r="C103" s="213"/>
      <c r="D103" s="214" t="s">
        <v>157</v>
      </c>
      <c r="E103" s="213"/>
      <c r="F103" s="215" t="s">
        <v>197</v>
      </c>
      <c r="G103" s="213"/>
      <c r="H103" s="216">
        <v>255.178</v>
      </c>
      <c r="I103" s="217"/>
      <c r="J103" s="213"/>
      <c r="K103" s="213"/>
      <c r="L103" s="218"/>
      <c r="M103" s="219"/>
      <c r="N103" s="220"/>
      <c r="O103" s="220"/>
      <c r="P103" s="220"/>
      <c r="Q103" s="220"/>
      <c r="R103" s="220"/>
      <c r="S103" s="220"/>
      <c r="T103" s="221"/>
      <c r="AT103" s="222" t="s">
        <v>157</v>
      </c>
      <c r="AU103" s="222" t="s">
        <v>85</v>
      </c>
      <c r="AV103" s="11" t="s">
        <v>85</v>
      </c>
      <c r="AW103" s="11" t="s">
        <v>6</v>
      </c>
      <c r="AX103" s="11" t="s">
        <v>83</v>
      </c>
      <c r="AY103" s="222" t="s">
        <v>135</v>
      </c>
    </row>
    <row r="104" spans="2:65" s="1" customFormat="1" ht="22.5" customHeight="1">
      <c r="B104" s="38"/>
      <c r="C104" s="190" t="s">
        <v>198</v>
      </c>
      <c r="D104" s="190" t="s">
        <v>138</v>
      </c>
      <c r="E104" s="191" t="s">
        <v>199</v>
      </c>
      <c r="F104" s="192" t="s">
        <v>200</v>
      </c>
      <c r="G104" s="193" t="s">
        <v>201</v>
      </c>
      <c r="H104" s="194">
        <v>78.2</v>
      </c>
      <c r="I104" s="195"/>
      <c r="J104" s="196">
        <f t="shared" ref="J104:J110" si="0">ROUND(I104*H104,2)</f>
        <v>0</v>
      </c>
      <c r="K104" s="192" t="s">
        <v>21</v>
      </c>
      <c r="L104" s="58"/>
      <c r="M104" s="197" t="s">
        <v>21</v>
      </c>
      <c r="N104" s="198" t="s">
        <v>46</v>
      </c>
      <c r="O104" s="39"/>
      <c r="P104" s="199">
        <f t="shared" ref="P104:P110" si="1">O104*H104</f>
        <v>0</v>
      </c>
      <c r="Q104" s="199">
        <v>0</v>
      </c>
      <c r="R104" s="199">
        <f t="shared" ref="R104:R110" si="2">Q104*H104</f>
        <v>0</v>
      </c>
      <c r="S104" s="199">
        <v>0</v>
      </c>
      <c r="T104" s="200">
        <f t="shared" ref="T104:T110" si="3">S104*H104</f>
        <v>0</v>
      </c>
      <c r="AR104" s="21" t="s">
        <v>142</v>
      </c>
      <c r="AT104" s="21" t="s">
        <v>138</v>
      </c>
      <c r="AU104" s="21" t="s">
        <v>85</v>
      </c>
      <c r="AY104" s="21" t="s">
        <v>135</v>
      </c>
      <c r="BE104" s="201">
        <f t="shared" ref="BE104:BE110" si="4">IF(N104="základní",J104,0)</f>
        <v>0</v>
      </c>
      <c r="BF104" s="201">
        <f t="shared" ref="BF104:BF110" si="5">IF(N104="snížená",J104,0)</f>
        <v>0</v>
      </c>
      <c r="BG104" s="201">
        <f t="shared" ref="BG104:BG110" si="6">IF(N104="zákl. přenesená",J104,0)</f>
        <v>0</v>
      </c>
      <c r="BH104" s="201">
        <f t="shared" ref="BH104:BH110" si="7">IF(N104="sníž. přenesená",J104,0)</f>
        <v>0</v>
      </c>
      <c r="BI104" s="201">
        <f t="shared" ref="BI104:BI110" si="8">IF(N104="nulová",J104,0)</f>
        <v>0</v>
      </c>
      <c r="BJ104" s="21" t="s">
        <v>83</v>
      </c>
      <c r="BK104" s="201">
        <f t="shared" ref="BK104:BK110" si="9">ROUND(I104*H104,2)</f>
        <v>0</v>
      </c>
      <c r="BL104" s="21" t="s">
        <v>142</v>
      </c>
      <c r="BM104" s="21" t="s">
        <v>202</v>
      </c>
    </row>
    <row r="105" spans="2:65" s="1" customFormat="1" ht="22.5" customHeight="1">
      <c r="B105" s="38"/>
      <c r="C105" s="190" t="s">
        <v>203</v>
      </c>
      <c r="D105" s="190" t="s">
        <v>138</v>
      </c>
      <c r="E105" s="191" t="s">
        <v>204</v>
      </c>
      <c r="F105" s="192" t="s">
        <v>205</v>
      </c>
      <c r="G105" s="193" t="s">
        <v>146</v>
      </c>
      <c r="H105" s="194">
        <v>2.2999999999999998</v>
      </c>
      <c r="I105" s="195"/>
      <c r="J105" s="196">
        <f t="shared" si="0"/>
        <v>0</v>
      </c>
      <c r="K105" s="192" t="s">
        <v>21</v>
      </c>
      <c r="L105" s="58"/>
      <c r="M105" s="197" t="s">
        <v>21</v>
      </c>
      <c r="N105" s="198" t="s">
        <v>46</v>
      </c>
      <c r="O105" s="39"/>
      <c r="P105" s="199">
        <f t="shared" si="1"/>
        <v>0</v>
      </c>
      <c r="Q105" s="199">
        <v>0</v>
      </c>
      <c r="R105" s="199">
        <f t="shared" si="2"/>
        <v>0</v>
      </c>
      <c r="S105" s="199">
        <v>0</v>
      </c>
      <c r="T105" s="200">
        <f t="shared" si="3"/>
        <v>0</v>
      </c>
      <c r="AR105" s="21" t="s">
        <v>142</v>
      </c>
      <c r="AT105" s="21" t="s">
        <v>138</v>
      </c>
      <c r="AU105" s="21" t="s">
        <v>85</v>
      </c>
      <c r="AY105" s="21" t="s">
        <v>135</v>
      </c>
      <c r="BE105" s="201">
        <f t="shared" si="4"/>
        <v>0</v>
      </c>
      <c r="BF105" s="201">
        <f t="shared" si="5"/>
        <v>0</v>
      </c>
      <c r="BG105" s="201">
        <f t="shared" si="6"/>
        <v>0</v>
      </c>
      <c r="BH105" s="201">
        <f t="shared" si="7"/>
        <v>0</v>
      </c>
      <c r="BI105" s="201">
        <f t="shared" si="8"/>
        <v>0</v>
      </c>
      <c r="BJ105" s="21" t="s">
        <v>83</v>
      </c>
      <c r="BK105" s="201">
        <f t="shared" si="9"/>
        <v>0</v>
      </c>
      <c r="BL105" s="21" t="s">
        <v>142</v>
      </c>
      <c r="BM105" s="21" t="s">
        <v>206</v>
      </c>
    </row>
    <row r="106" spans="2:65" s="1" customFormat="1" ht="22.5" customHeight="1">
      <c r="B106" s="38"/>
      <c r="C106" s="190" t="s">
        <v>207</v>
      </c>
      <c r="D106" s="190" t="s">
        <v>138</v>
      </c>
      <c r="E106" s="191" t="s">
        <v>208</v>
      </c>
      <c r="F106" s="192" t="s">
        <v>209</v>
      </c>
      <c r="G106" s="193" t="s">
        <v>183</v>
      </c>
      <c r="H106" s="194">
        <v>1.84</v>
      </c>
      <c r="I106" s="195"/>
      <c r="J106" s="196">
        <f t="shared" si="0"/>
        <v>0</v>
      </c>
      <c r="K106" s="192" t="s">
        <v>21</v>
      </c>
      <c r="L106" s="58"/>
      <c r="M106" s="197" t="s">
        <v>21</v>
      </c>
      <c r="N106" s="198" t="s">
        <v>46</v>
      </c>
      <c r="O106" s="39"/>
      <c r="P106" s="199">
        <f t="shared" si="1"/>
        <v>0</v>
      </c>
      <c r="Q106" s="199">
        <v>0</v>
      </c>
      <c r="R106" s="199">
        <f t="shared" si="2"/>
        <v>0</v>
      </c>
      <c r="S106" s="199">
        <v>0</v>
      </c>
      <c r="T106" s="200">
        <f t="shared" si="3"/>
        <v>0</v>
      </c>
      <c r="AR106" s="21" t="s">
        <v>142</v>
      </c>
      <c r="AT106" s="21" t="s">
        <v>138</v>
      </c>
      <c r="AU106" s="21" t="s">
        <v>85</v>
      </c>
      <c r="AY106" s="21" t="s">
        <v>135</v>
      </c>
      <c r="BE106" s="201">
        <f t="shared" si="4"/>
        <v>0</v>
      </c>
      <c r="BF106" s="201">
        <f t="shared" si="5"/>
        <v>0</v>
      </c>
      <c r="BG106" s="201">
        <f t="shared" si="6"/>
        <v>0</v>
      </c>
      <c r="BH106" s="201">
        <f t="shared" si="7"/>
        <v>0</v>
      </c>
      <c r="BI106" s="201">
        <f t="shared" si="8"/>
        <v>0</v>
      </c>
      <c r="BJ106" s="21" t="s">
        <v>83</v>
      </c>
      <c r="BK106" s="201">
        <f t="shared" si="9"/>
        <v>0</v>
      </c>
      <c r="BL106" s="21" t="s">
        <v>142</v>
      </c>
      <c r="BM106" s="21" t="s">
        <v>210</v>
      </c>
    </row>
    <row r="107" spans="2:65" s="1" customFormat="1" ht="22.5" customHeight="1">
      <c r="B107" s="38"/>
      <c r="C107" s="190" t="s">
        <v>10</v>
      </c>
      <c r="D107" s="190" t="s">
        <v>138</v>
      </c>
      <c r="E107" s="191" t="s">
        <v>211</v>
      </c>
      <c r="F107" s="192" t="s">
        <v>212</v>
      </c>
      <c r="G107" s="193" t="s">
        <v>183</v>
      </c>
      <c r="H107" s="194">
        <v>9.1999999999999993</v>
      </c>
      <c r="I107" s="195"/>
      <c r="J107" s="196">
        <f t="shared" si="0"/>
        <v>0</v>
      </c>
      <c r="K107" s="192" t="s">
        <v>21</v>
      </c>
      <c r="L107" s="58"/>
      <c r="M107" s="197" t="s">
        <v>21</v>
      </c>
      <c r="N107" s="198" t="s">
        <v>46</v>
      </c>
      <c r="O107" s="39"/>
      <c r="P107" s="199">
        <f t="shared" si="1"/>
        <v>0</v>
      </c>
      <c r="Q107" s="199">
        <v>0</v>
      </c>
      <c r="R107" s="199">
        <f t="shared" si="2"/>
        <v>0</v>
      </c>
      <c r="S107" s="199">
        <v>0</v>
      </c>
      <c r="T107" s="200">
        <f t="shared" si="3"/>
        <v>0</v>
      </c>
      <c r="AR107" s="21" t="s">
        <v>142</v>
      </c>
      <c r="AT107" s="21" t="s">
        <v>138</v>
      </c>
      <c r="AU107" s="21" t="s">
        <v>85</v>
      </c>
      <c r="AY107" s="21" t="s">
        <v>135</v>
      </c>
      <c r="BE107" s="201">
        <f t="shared" si="4"/>
        <v>0</v>
      </c>
      <c r="BF107" s="201">
        <f t="shared" si="5"/>
        <v>0</v>
      </c>
      <c r="BG107" s="201">
        <f t="shared" si="6"/>
        <v>0</v>
      </c>
      <c r="BH107" s="201">
        <f t="shared" si="7"/>
        <v>0</v>
      </c>
      <c r="BI107" s="201">
        <f t="shared" si="8"/>
        <v>0</v>
      </c>
      <c r="BJ107" s="21" t="s">
        <v>83</v>
      </c>
      <c r="BK107" s="201">
        <f t="shared" si="9"/>
        <v>0</v>
      </c>
      <c r="BL107" s="21" t="s">
        <v>142</v>
      </c>
      <c r="BM107" s="21" t="s">
        <v>213</v>
      </c>
    </row>
    <row r="108" spans="2:65" s="1" customFormat="1" ht="22.5" customHeight="1">
      <c r="B108" s="38"/>
      <c r="C108" s="190" t="s">
        <v>214</v>
      </c>
      <c r="D108" s="190" t="s">
        <v>138</v>
      </c>
      <c r="E108" s="191" t="s">
        <v>215</v>
      </c>
      <c r="F108" s="192" t="s">
        <v>216</v>
      </c>
      <c r="G108" s="193" t="s">
        <v>146</v>
      </c>
      <c r="H108" s="194">
        <v>92</v>
      </c>
      <c r="I108" s="195"/>
      <c r="J108" s="196">
        <f t="shared" si="0"/>
        <v>0</v>
      </c>
      <c r="K108" s="192" t="s">
        <v>21</v>
      </c>
      <c r="L108" s="58"/>
      <c r="M108" s="197" t="s">
        <v>21</v>
      </c>
      <c r="N108" s="198" t="s">
        <v>46</v>
      </c>
      <c r="O108" s="39"/>
      <c r="P108" s="199">
        <f t="shared" si="1"/>
        <v>0</v>
      </c>
      <c r="Q108" s="199">
        <v>0</v>
      </c>
      <c r="R108" s="199">
        <f t="shared" si="2"/>
        <v>0</v>
      </c>
      <c r="S108" s="199">
        <v>0</v>
      </c>
      <c r="T108" s="200">
        <f t="shared" si="3"/>
        <v>0</v>
      </c>
      <c r="AR108" s="21" t="s">
        <v>142</v>
      </c>
      <c r="AT108" s="21" t="s">
        <v>138</v>
      </c>
      <c r="AU108" s="21" t="s">
        <v>85</v>
      </c>
      <c r="AY108" s="21" t="s">
        <v>135</v>
      </c>
      <c r="BE108" s="201">
        <f t="shared" si="4"/>
        <v>0</v>
      </c>
      <c r="BF108" s="201">
        <f t="shared" si="5"/>
        <v>0</v>
      </c>
      <c r="BG108" s="201">
        <f t="shared" si="6"/>
        <v>0</v>
      </c>
      <c r="BH108" s="201">
        <f t="shared" si="7"/>
        <v>0</v>
      </c>
      <c r="BI108" s="201">
        <f t="shared" si="8"/>
        <v>0</v>
      </c>
      <c r="BJ108" s="21" t="s">
        <v>83</v>
      </c>
      <c r="BK108" s="201">
        <f t="shared" si="9"/>
        <v>0</v>
      </c>
      <c r="BL108" s="21" t="s">
        <v>142</v>
      </c>
      <c r="BM108" s="21" t="s">
        <v>217</v>
      </c>
    </row>
    <row r="109" spans="2:65" s="1" customFormat="1" ht="22.5" customHeight="1">
      <c r="B109" s="38"/>
      <c r="C109" s="190" t="s">
        <v>218</v>
      </c>
      <c r="D109" s="190" t="s">
        <v>138</v>
      </c>
      <c r="E109" s="191" t="s">
        <v>219</v>
      </c>
      <c r="F109" s="192" t="s">
        <v>220</v>
      </c>
      <c r="G109" s="193" t="s">
        <v>146</v>
      </c>
      <c r="H109" s="194">
        <v>46</v>
      </c>
      <c r="I109" s="195"/>
      <c r="J109" s="196">
        <f t="shared" si="0"/>
        <v>0</v>
      </c>
      <c r="K109" s="192" t="s">
        <v>21</v>
      </c>
      <c r="L109" s="58"/>
      <c r="M109" s="197" t="s">
        <v>21</v>
      </c>
      <c r="N109" s="198" t="s">
        <v>46</v>
      </c>
      <c r="O109" s="39"/>
      <c r="P109" s="199">
        <f t="shared" si="1"/>
        <v>0</v>
      </c>
      <c r="Q109" s="199">
        <v>0</v>
      </c>
      <c r="R109" s="199">
        <f t="shared" si="2"/>
        <v>0</v>
      </c>
      <c r="S109" s="199">
        <v>0</v>
      </c>
      <c r="T109" s="200">
        <f t="shared" si="3"/>
        <v>0</v>
      </c>
      <c r="AR109" s="21" t="s">
        <v>142</v>
      </c>
      <c r="AT109" s="21" t="s">
        <v>138</v>
      </c>
      <c r="AU109" s="21" t="s">
        <v>85</v>
      </c>
      <c r="AY109" s="21" t="s">
        <v>135</v>
      </c>
      <c r="BE109" s="201">
        <f t="shared" si="4"/>
        <v>0</v>
      </c>
      <c r="BF109" s="201">
        <f t="shared" si="5"/>
        <v>0</v>
      </c>
      <c r="BG109" s="201">
        <f t="shared" si="6"/>
        <v>0</v>
      </c>
      <c r="BH109" s="201">
        <f t="shared" si="7"/>
        <v>0</v>
      </c>
      <c r="BI109" s="201">
        <f t="shared" si="8"/>
        <v>0</v>
      </c>
      <c r="BJ109" s="21" t="s">
        <v>83</v>
      </c>
      <c r="BK109" s="201">
        <f t="shared" si="9"/>
        <v>0</v>
      </c>
      <c r="BL109" s="21" t="s">
        <v>142</v>
      </c>
      <c r="BM109" s="21" t="s">
        <v>221</v>
      </c>
    </row>
    <row r="110" spans="2:65" s="1" customFormat="1" ht="22.5" customHeight="1">
      <c r="B110" s="38"/>
      <c r="C110" s="202" t="s">
        <v>222</v>
      </c>
      <c r="D110" s="202" t="s">
        <v>152</v>
      </c>
      <c r="E110" s="203" t="s">
        <v>223</v>
      </c>
      <c r="F110" s="204" t="s">
        <v>224</v>
      </c>
      <c r="G110" s="205" t="s">
        <v>183</v>
      </c>
      <c r="H110" s="206">
        <v>1.21</v>
      </c>
      <c r="I110" s="207"/>
      <c r="J110" s="208">
        <f t="shared" si="0"/>
        <v>0</v>
      </c>
      <c r="K110" s="204" t="s">
        <v>21</v>
      </c>
      <c r="L110" s="209"/>
      <c r="M110" s="210" t="s">
        <v>21</v>
      </c>
      <c r="N110" s="211" t="s">
        <v>46</v>
      </c>
      <c r="O110" s="39"/>
      <c r="P110" s="199">
        <f t="shared" si="1"/>
        <v>0</v>
      </c>
      <c r="Q110" s="199">
        <v>0.34215000000000001</v>
      </c>
      <c r="R110" s="199">
        <f t="shared" si="2"/>
        <v>0.41400150000000002</v>
      </c>
      <c r="S110" s="199">
        <v>0</v>
      </c>
      <c r="T110" s="200">
        <f t="shared" si="3"/>
        <v>0</v>
      </c>
      <c r="AR110" s="21" t="s">
        <v>155</v>
      </c>
      <c r="AT110" s="21" t="s">
        <v>152</v>
      </c>
      <c r="AU110" s="21" t="s">
        <v>85</v>
      </c>
      <c r="AY110" s="21" t="s">
        <v>135</v>
      </c>
      <c r="BE110" s="201">
        <f t="shared" si="4"/>
        <v>0</v>
      </c>
      <c r="BF110" s="201">
        <f t="shared" si="5"/>
        <v>0</v>
      </c>
      <c r="BG110" s="201">
        <f t="shared" si="6"/>
        <v>0</v>
      </c>
      <c r="BH110" s="201">
        <f t="shared" si="7"/>
        <v>0</v>
      </c>
      <c r="BI110" s="201">
        <f t="shared" si="8"/>
        <v>0</v>
      </c>
      <c r="BJ110" s="21" t="s">
        <v>83</v>
      </c>
      <c r="BK110" s="201">
        <f t="shared" si="9"/>
        <v>0</v>
      </c>
      <c r="BL110" s="21" t="s">
        <v>142</v>
      </c>
      <c r="BM110" s="21" t="s">
        <v>225</v>
      </c>
    </row>
    <row r="111" spans="2:65" s="1" customFormat="1" ht="24">
      <c r="B111" s="38"/>
      <c r="C111" s="60"/>
      <c r="D111" s="225" t="s">
        <v>168</v>
      </c>
      <c r="E111" s="60"/>
      <c r="F111" s="226" t="s">
        <v>226</v>
      </c>
      <c r="G111" s="60"/>
      <c r="H111" s="60"/>
      <c r="I111" s="160"/>
      <c r="J111" s="60"/>
      <c r="K111" s="60"/>
      <c r="L111" s="58"/>
      <c r="M111" s="224"/>
      <c r="N111" s="39"/>
      <c r="O111" s="39"/>
      <c r="P111" s="39"/>
      <c r="Q111" s="39"/>
      <c r="R111" s="39"/>
      <c r="S111" s="39"/>
      <c r="T111" s="75"/>
      <c r="AT111" s="21" t="s">
        <v>168</v>
      </c>
      <c r="AU111" s="21" t="s">
        <v>85</v>
      </c>
    </row>
    <row r="112" spans="2:65" s="11" customFormat="1" ht="12">
      <c r="B112" s="212"/>
      <c r="C112" s="213"/>
      <c r="D112" s="225" t="s">
        <v>157</v>
      </c>
      <c r="E112" s="213"/>
      <c r="F112" s="227" t="s">
        <v>227</v>
      </c>
      <c r="G112" s="213"/>
      <c r="H112" s="228">
        <v>1.21</v>
      </c>
      <c r="I112" s="217"/>
      <c r="J112" s="213"/>
      <c r="K112" s="213"/>
      <c r="L112" s="218"/>
      <c r="M112" s="219"/>
      <c r="N112" s="220"/>
      <c r="O112" s="220"/>
      <c r="P112" s="220"/>
      <c r="Q112" s="220"/>
      <c r="R112" s="220"/>
      <c r="S112" s="220"/>
      <c r="T112" s="221"/>
      <c r="AT112" s="222" t="s">
        <v>157</v>
      </c>
      <c r="AU112" s="222" t="s">
        <v>85</v>
      </c>
      <c r="AV112" s="11" t="s">
        <v>85</v>
      </c>
      <c r="AW112" s="11" t="s">
        <v>6</v>
      </c>
      <c r="AX112" s="11" t="s">
        <v>83</v>
      </c>
      <c r="AY112" s="222" t="s">
        <v>135</v>
      </c>
    </row>
    <row r="113" spans="2:65" s="10" customFormat="1" ht="29.85" customHeight="1">
      <c r="B113" s="173"/>
      <c r="C113" s="174"/>
      <c r="D113" s="187" t="s">
        <v>74</v>
      </c>
      <c r="E113" s="188" t="s">
        <v>228</v>
      </c>
      <c r="F113" s="188" t="s">
        <v>229</v>
      </c>
      <c r="G113" s="174"/>
      <c r="H113" s="174"/>
      <c r="I113" s="177"/>
      <c r="J113" s="189">
        <f>BK113</f>
        <v>0</v>
      </c>
      <c r="K113" s="174"/>
      <c r="L113" s="179"/>
      <c r="M113" s="180"/>
      <c r="N113" s="181"/>
      <c r="O113" s="181"/>
      <c r="P113" s="182">
        <f>SUM(P114:P144)</f>
        <v>0</v>
      </c>
      <c r="Q113" s="181"/>
      <c r="R113" s="182">
        <f>SUM(R114:R144)</f>
        <v>2.1281491199999998</v>
      </c>
      <c r="S113" s="181"/>
      <c r="T113" s="183">
        <f>SUM(T114:T144)</f>
        <v>0</v>
      </c>
      <c r="AR113" s="184" t="s">
        <v>83</v>
      </c>
      <c r="AT113" s="185" t="s">
        <v>74</v>
      </c>
      <c r="AU113" s="185" t="s">
        <v>83</v>
      </c>
      <c r="AY113" s="184" t="s">
        <v>135</v>
      </c>
      <c r="BK113" s="186">
        <f>SUM(BK114:BK144)</f>
        <v>0</v>
      </c>
    </row>
    <row r="114" spans="2:65" s="1" customFormat="1" ht="22.5" customHeight="1">
      <c r="B114" s="38"/>
      <c r="C114" s="190" t="s">
        <v>230</v>
      </c>
      <c r="D114" s="190" t="s">
        <v>138</v>
      </c>
      <c r="E114" s="191" t="s">
        <v>231</v>
      </c>
      <c r="F114" s="192" t="s">
        <v>232</v>
      </c>
      <c r="G114" s="193" t="s">
        <v>141</v>
      </c>
      <c r="H114" s="194">
        <v>173</v>
      </c>
      <c r="I114" s="195"/>
      <c r="J114" s="196">
        <f>ROUND(I114*H114,2)</f>
        <v>0</v>
      </c>
      <c r="K114" s="192" t="s">
        <v>21</v>
      </c>
      <c r="L114" s="58"/>
      <c r="M114" s="197" t="s">
        <v>21</v>
      </c>
      <c r="N114" s="198" t="s">
        <v>46</v>
      </c>
      <c r="O114" s="39"/>
      <c r="P114" s="199">
        <f>O114*H114</f>
        <v>0</v>
      </c>
      <c r="Q114" s="199">
        <v>0</v>
      </c>
      <c r="R114" s="199">
        <f>Q114*H114</f>
        <v>0</v>
      </c>
      <c r="S114" s="199">
        <v>0</v>
      </c>
      <c r="T114" s="200">
        <f>S114*H114</f>
        <v>0</v>
      </c>
      <c r="AR114" s="21" t="s">
        <v>142</v>
      </c>
      <c r="AT114" s="21" t="s">
        <v>138</v>
      </c>
      <c r="AU114" s="21" t="s">
        <v>85</v>
      </c>
      <c r="AY114" s="21" t="s">
        <v>135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21" t="s">
        <v>83</v>
      </c>
      <c r="BK114" s="201">
        <f>ROUND(I114*H114,2)</f>
        <v>0</v>
      </c>
      <c r="BL114" s="21" t="s">
        <v>142</v>
      </c>
      <c r="BM114" s="21" t="s">
        <v>233</v>
      </c>
    </row>
    <row r="115" spans="2:65" s="1" customFormat="1" ht="22.5" customHeight="1">
      <c r="B115" s="38"/>
      <c r="C115" s="190" t="s">
        <v>234</v>
      </c>
      <c r="D115" s="190" t="s">
        <v>138</v>
      </c>
      <c r="E115" s="191" t="s">
        <v>235</v>
      </c>
      <c r="F115" s="192" t="s">
        <v>236</v>
      </c>
      <c r="G115" s="193" t="s">
        <v>141</v>
      </c>
      <c r="H115" s="194">
        <v>173</v>
      </c>
      <c r="I115" s="195"/>
      <c r="J115" s="196">
        <f>ROUND(I115*H115,2)</f>
        <v>0</v>
      </c>
      <c r="K115" s="192" t="s">
        <v>21</v>
      </c>
      <c r="L115" s="58"/>
      <c r="M115" s="197" t="s">
        <v>21</v>
      </c>
      <c r="N115" s="198" t="s">
        <v>46</v>
      </c>
      <c r="O115" s="39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AR115" s="21" t="s">
        <v>142</v>
      </c>
      <c r="AT115" s="21" t="s">
        <v>138</v>
      </c>
      <c r="AU115" s="21" t="s">
        <v>85</v>
      </c>
      <c r="AY115" s="21" t="s">
        <v>135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21" t="s">
        <v>83</v>
      </c>
      <c r="BK115" s="201">
        <f>ROUND(I115*H115,2)</f>
        <v>0</v>
      </c>
      <c r="BL115" s="21" t="s">
        <v>142</v>
      </c>
      <c r="BM115" s="21" t="s">
        <v>237</v>
      </c>
    </row>
    <row r="116" spans="2:65" s="1" customFormat="1" ht="22.5" customHeight="1">
      <c r="B116" s="38"/>
      <c r="C116" s="202" t="s">
        <v>9</v>
      </c>
      <c r="D116" s="202" t="s">
        <v>152</v>
      </c>
      <c r="E116" s="203" t="s">
        <v>238</v>
      </c>
      <c r="F116" s="204" t="s">
        <v>239</v>
      </c>
      <c r="G116" s="205" t="s">
        <v>141</v>
      </c>
      <c r="H116" s="206">
        <v>211.69</v>
      </c>
      <c r="I116" s="207"/>
      <c r="J116" s="208">
        <f>ROUND(I116*H116,2)</f>
        <v>0</v>
      </c>
      <c r="K116" s="204" t="s">
        <v>21</v>
      </c>
      <c r="L116" s="209"/>
      <c r="M116" s="210" t="s">
        <v>21</v>
      </c>
      <c r="N116" s="211" t="s">
        <v>46</v>
      </c>
      <c r="O116" s="39"/>
      <c r="P116" s="199">
        <f>O116*H116</f>
        <v>0</v>
      </c>
      <c r="Q116" s="199">
        <v>8.1999999999999998E-4</v>
      </c>
      <c r="R116" s="199">
        <f>Q116*H116</f>
        <v>0.17358579999999998</v>
      </c>
      <c r="S116" s="199">
        <v>0</v>
      </c>
      <c r="T116" s="200">
        <f>S116*H116</f>
        <v>0</v>
      </c>
      <c r="AR116" s="21" t="s">
        <v>155</v>
      </c>
      <c r="AT116" s="21" t="s">
        <v>152</v>
      </c>
      <c r="AU116" s="21" t="s">
        <v>85</v>
      </c>
      <c r="AY116" s="21" t="s">
        <v>135</v>
      </c>
      <c r="BE116" s="201">
        <f>IF(N116="základní",J116,0)</f>
        <v>0</v>
      </c>
      <c r="BF116" s="201">
        <f>IF(N116="snížená",J116,0)</f>
        <v>0</v>
      </c>
      <c r="BG116" s="201">
        <f>IF(N116="zákl. přenesená",J116,0)</f>
        <v>0</v>
      </c>
      <c r="BH116" s="201">
        <f>IF(N116="sníž. přenesená",J116,0)</f>
        <v>0</v>
      </c>
      <c r="BI116" s="201">
        <f>IF(N116="nulová",J116,0)</f>
        <v>0</v>
      </c>
      <c r="BJ116" s="21" t="s">
        <v>83</v>
      </c>
      <c r="BK116" s="201">
        <f>ROUND(I116*H116,2)</f>
        <v>0</v>
      </c>
      <c r="BL116" s="21" t="s">
        <v>142</v>
      </c>
      <c r="BM116" s="21" t="s">
        <v>240</v>
      </c>
    </row>
    <row r="117" spans="2:65" s="11" customFormat="1" ht="12">
      <c r="B117" s="212"/>
      <c r="C117" s="213"/>
      <c r="D117" s="214" t="s">
        <v>157</v>
      </c>
      <c r="E117" s="213"/>
      <c r="F117" s="215" t="s">
        <v>241</v>
      </c>
      <c r="G117" s="213"/>
      <c r="H117" s="216">
        <v>211.69</v>
      </c>
      <c r="I117" s="217"/>
      <c r="J117" s="213"/>
      <c r="K117" s="213"/>
      <c r="L117" s="218"/>
      <c r="M117" s="219"/>
      <c r="N117" s="220"/>
      <c r="O117" s="220"/>
      <c r="P117" s="220"/>
      <c r="Q117" s="220"/>
      <c r="R117" s="220"/>
      <c r="S117" s="220"/>
      <c r="T117" s="221"/>
      <c r="AT117" s="222" t="s">
        <v>157</v>
      </c>
      <c r="AU117" s="222" t="s">
        <v>85</v>
      </c>
      <c r="AV117" s="11" t="s">
        <v>85</v>
      </c>
      <c r="AW117" s="11" t="s">
        <v>6</v>
      </c>
      <c r="AX117" s="11" t="s">
        <v>83</v>
      </c>
      <c r="AY117" s="222" t="s">
        <v>135</v>
      </c>
    </row>
    <row r="118" spans="2:65" s="1" customFormat="1" ht="22.5" customHeight="1">
      <c r="B118" s="38"/>
      <c r="C118" s="190" t="s">
        <v>242</v>
      </c>
      <c r="D118" s="190" t="s">
        <v>138</v>
      </c>
      <c r="E118" s="191" t="s">
        <v>243</v>
      </c>
      <c r="F118" s="192" t="s">
        <v>244</v>
      </c>
      <c r="G118" s="193" t="s">
        <v>146</v>
      </c>
      <c r="H118" s="194">
        <v>71</v>
      </c>
      <c r="I118" s="195"/>
      <c r="J118" s="196">
        <f t="shared" ref="J118:J124" si="10">ROUND(I118*H118,2)</f>
        <v>0</v>
      </c>
      <c r="K118" s="192" t="s">
        <v>21</v>
      </c>
      <c r="L118" s="58"/>
      <c r="M118" s="197" t="s">
        <v>21</v>
      </c>
      <c r="N118" s="198" t="s">
        <v>46</v>
      </c>
      <c r="O118" s="39"/>
      <c r="P118" s="199">
        <f t="shared" ref="P118:P124" si="11">O118*H118</f>
        <v>0</v>
      </c>
      <c r="Q118" s="199">
        <v>0</v>
      </c>
      <c r="R118" s="199">
        <f t="shared" ref="R118:R124" si="12">Q118*H118</f>
        <v>0</v>
      </c>
      <c r="S118" s="199">
        <v>0</v>
      </c>
      <c r="T118" s="200">
        <f t="shared" ref="T118:T124" si="13">S118*H118</f>
        <v>0</v>
      </c>
      <c r="AR118" s="21" t="s">
        <v>142</v>
      </c>
      <c r="AT118" s="21" t="s">
        <v>138</v>
      </c>
      <c r="AU118" s="21" t="s">
        <v>85</v>
      </c>
      <c r="AY118" s="21" t="s">
        <v>135</v>
      </c>
      <c r="BE118" s="201">
        <f t="shared" ref="BE118:BE124" si="14">IF(N118="základní",J118,0)</f>
        <v>0</v>
      </c>
      <c r="BF118" s="201">
        <f t="shared" ref="BF118:BF124" si="15">IF(N118="snížená",J118,0)</f>
        <v>0</v>
      </c>
      <c r="BG118" s="201">
        <f t="shared" ref="BG118:BG124" si="16">IF(N118="zákl. přenesená",J118,0)</f>
        <v>0</v>
      </c>
      <c r="BH118" s="201">
        <f t="shared" ref="BH118:BH124" si="17">IF(N118="sníž. přenesená",J118,0)</f>
        <v>0</v>
      </c>
      <c r="BI118" s="201">
        <f t="shared" ref="BI118:BI124" si="18">IF(N118="nulová",J118,0)</f>
        <v>0</v>
      </c>
      <c r="BJ118" s="21" t="s">
        <v>83</v>
      </c>
      <c r="BK118" s="201">
        <f t="shared" ref="BK118:BK124" si="19">ROUND(I118*H118,2)</f>
        <v>0</v>
      </c>
      <c r="BL118" s="21" t="s">
        <v>142</v>
      </c>
      <c r="BM118" s="21" t="s">
        <v>245</v>
      </c>
    </row>
    <row r="119" spans="2:65" s="1" customFormat="1" ht="22.5" customHeight="1">
      <c r="B119" s="38"/>
      <c r="C119" s="190" t="s">
        <v>246</v>
      </c>
      <c r="D119" s="190" t="s">
        <v>138</v>
      </c>
      <c r="E119" s="191" t="s">
        <v>247</v>
      </c>
      <c r="F119" s="192" t="s">
        <v>248</v>
      </c>
      <c r="G119" s="193" t="s">
        <v>146</v>
      </c>
      <c r="H119" s="194">
        <v>3.55</v>
      </c>
      <c r="I119" s="195"/>
      <c r="J119" s="196">
        <f t="shared" si="10"/>
        <v>0</v>
      </c>
      <c r="K119" s="192" t="s">
        <v>21</v>
      </c>
      <c r="L119" s="58"/>
      <c r="M119" s="197" t="s">
        <v>21</v>
      </c>
      <c r="N119" s="198" t="s">
        <v>46</v>
      </c>
      <c r="O119" s="39"/>
      <c r="P119" s="199">
        <f t="shared" si="11"/>
        <v>0</v>
      </c>
      <c r="Q119" s="199">
        <v>0</v>
      </c>
      <c r="R119" s="199">
        <f t="shared" si="12"/>
        <v>0</v>
      </c>
      <c r="S119" s="199">
        <v>0</v>
      </c>
      <c r="T119" s="200">
        <f t="shared" si="13"/>
        <v>0</v>
      </c>
      <c r="AR119" s="21" t="s">
        <v>142</v>
      </c>
      <c r="AT119" s="21" t="s">
        <v>138</v>
      </c>
      <c r="AU119" s="21" t="s">
        <v>85</v>
      </c>
      <c r="AY119" s="21" t="s">
        <v>135</v>
      </c>
      <c r="BE119" s="201">
        <f t="shared" si="14"/>
        <v>0</v>
      </c>
      <c r="BF119" s="201">
        <f t="shared" si="15"/>
        <v>0</v>
      </c>
      <c r="BG119" s="201">
        <f t="shared" si="16"/>
        <v>0</v>
      </c>
      <c r="BH119" s="201">
        <f t="shared" si="17"/>
        <v>0</v>
      </c>
      <c r="BI119" s="201">
        <f t="shared" si="18"/>
        <v>0</v>
      </c>
      <c r="BJ119" s="21" t="s">
        <v>83</v>
      </c>
      <c r="BK119" s="201">
        <f t="shared" si="19"/>
        <v>0</v>
      </c>
      <c r="BL119" s="21" t="s">
        <v>142</v>
      </c>
      <c r="BM119" s="21" t="s">
        <v>249</v>
      </c>
    </row>
    <row r="120" spans="2:65" s="1" customFormat="1" ht="22.5" customHeight="1">
      <c r="B120" s="38"/>
      <c r="C120" s="190" t="s">
        <v>250</v>
      </c>
      <c r="D120" s="190" t="s">
        <v>138</v>
      </c>
      <c r="E120" s="191" t="s">
        <v>251</v>
      </c>
      <c r="F120" s="192" t="s">
        <v>252</v>
      </c>
      <c r="G120" s="193" t="s">
        <v>146</v>
      </c>
      <c r="H120" s="194">
        <v>35.5</v>
      </c>
      <c r="I120" s="195"/>
      <c r="J120" s="196">
        <f t="shared" si="10"/>
        <v>0</v>
      </c>
      <c r="K120" s="192" t="s">
        <v>21</v>
      </c>
      <c r="L120" s="58"/>
      <c r="M120" s="197" t="s">
        <v>21</v>
      </c>
      <c r="N120" s="198" t="s">
        <v>46</v>
      </c>
      <c r="O120" s="39"/>
      <c r="P120" s="199">
        <f t="shared" si="11"/>
        <v>0</v>
      </c>
      <c r="Q120" s="199">
        <v>0</v>
      </c>
      <c r="R120" s="199">
        <f t="shared" si="12"/>
        <v>0</v>
      </c>
      <c r="S120" s="199">
        <v>0</v>
      </c>
      <c r="T120" s="200">
        <f t="shared" si="13"/>
        <v>0</v>
      </c>
      <c r="AR120" s="21" t="s">
        <v>142</v>
      </c>
      <c r="AT120" s="21" t="s">
        <v>138</v>
      </c>
      <c r="AU120" s="21" t="s">
        <v>85</v>
      </c>
      <c r="AY120" s="21" t="s">
        <v>135</v>
      </c>
      <c r="BE120" s="201">
        <f t="shared" si="14"/>
        <v>0</v>
      </c>
      <c r="BF120" s="201">
        <f t="shared" si="15"/>
        <v>0</v>
      </c>
      <c r="BG120" s="201">
        <f t="shared" si="16"/>
        <v>0</v>
      </c>
      <c r="BH120" s="201">
        <f t="shared" si="17"/>
        <v>0</v>
      </c>
      <c r="BI120" s="201">
        <f t="shared" si="18"/>
        <v>0</v>
      </c>
      <c r="BJ120" s="21" t="s">
        <v>83</v>
      </c>
      <c r="BK120" s="201">
        <f t="shared" si="19"/>
        <v>0</v>
      </c>
      <c r="BL120" s="21" t="s">
        <v>142</v>
      </c>
      <c r="BM120" s="21" t="s">
        <v>253</v>
      </c>
    </row>
    <row r="121" spans="2:65" s="1" customFormat="1" ht="22.5" customHeight="1">
      <c r="B121" s="38"/>
      <c r="C121" s="190" t="s">
        <v>254</v>
      </c>
      <c r="D121" s="190" t="s">
        <v>138</v>
      </c>
      <c r="E121" s="191" t="s">
        <v>255</v>
      </c>
      <c r="F121" s="192" t="s">
        <v>256</v>
      </c>
      <c r="G121" s="193" t="s">
        <v>146</v>
      </c>
      <c r="H121" s="194">
        <v>3.55</v>
      </c>
      <c r="I121" s="195"/>
      <c r="J121" s="196">
        <f t="shared" si="10"/>
        <v>0</v>
      </c>
      <c r="K121" s="192" t="s">
        <v>21</v>
      </c>
      <c r="L121" s="58"/>
      <c r="M121" s="197" t="s">
        <v>21</v>
      </c>
      <c r="N121" s="198" t="s">
        <v>46</v>
      </c>
      <c r="O121" s="39"/>
      <c r="P121" s="199">
        <f t="shared" si="11"/>
        <v>0</v>
      </c>
      <c r="Q121" s="199">
        <v>0</v>
      </c>
      <c r="R121" s="199">
        <f t="shared" si="12"/>
        <v>0</v>
      </c>
      <c r="S121" s="199">
        <v>0</v>
      </c>
      <c r="T121" s="200">
        <f t="shared" si="13"/>
        <v>0</v>
      </c>
      <c r="AR121" s="21" t="s">
        <v>142</v>
      </c>
      <c r="AT121" s="21" t="s">
        <v>138</v>
      </c>
      <c r="AU121" s="21" t="s">
        <v>85</v>
      </c>
      <c r="AY121" s="21" t="s">
        <v>135</v>
      </c>
      <c r="BE121" s="201">
        <f t="shared" si="14"/>
        <v>0</v>
      </c>
      <c r="BF121" s="201">
        <f t="shared" si="15"/>
        <v>0</v>
      </c>
      <c r="BG121" s="201">
        <f t="shared" si="16"/>
        <v>0</v>
      </c>
      <c r="BH121" s="201">
        <f t="shared" si="17"/>
        <v>0</v>
      </c>
      <c r="BI121" s="201">
        <f t="shared" si="18"/>
        <v>0</v>
      </c>
      <c r="BJ121" s="21" t="s">
        <v>83</v>
      </c>
      <c r="BK121" s="201">
        <f t="shared" si="19"/>
        <v>0</v>
      </c>
      <c r="BL121" s="21" t="s">
        <v>142</v>
      </c>
      <c r="BM121" s="21" t="s">
        <v>257</v>
      </c>
    </row>
    <row r="122" spans="2:65" s="1" customFormat="1" ht="22.5" customHeight="1">
      <c r="B122" s="38"/>
      <c r="C122" s="190" t="s">
        <v>258</v>
      </c>
      <c r="D122" s="190" t="s">
        <v>138</v>
      </c>
      <c r="E122" s="191" t="s">
        <v>259</v>
      </c>
      <c r="F122" s="192" t="s">
        <v>260</v>
      </c>
      <c r="G122" s="193" t="s">
        <v>146</v>
      </c>
      <c r="H122" s="194">
        <v>71</v>
      </c>
      <c r="I122" s="195"/>
      <c r="J122" s="196">
        <f t="shared" si="10"/>
        <v>0</v>
      </c>
      <c r="K122" s="192" t="s">
        <v>21</v>
      </c>
      <c r="L122" s="58"/>
      <c r="M122" s="197" t="s">
        <v>21</v>
      </c>
      <c r="N122" s="198" t="s">
        <v>46</v>
      </c>
      <c r="O122" s="39"/>
      <c r="P122" s="199">
        <f t="shared" si="11"/>
        <v>0</v>
      </c>
      <c r="Q122" s="199">
        <v>0</v>
      </c>
      <c r="R122" s="199">
        <f t="shared" si="12"/>
        <v>0</v>
      </c>
      <c r="S122" s="199">
        <v>0</v>
      </c>
      <c r="T122" s="200">
        <f t="shared" si="13"/>
        <v>0</v>
      </c>
      <c r="AR122" s="21" t="s">
        <v>142</v>
      </c>
      <c r="AT122" s="21" t="s">
        <v>138</v>
      </c>
      <c r="AU122" s="21" t="s">
        <v>85</v>
      </c>
      <c r="AY122" s="21" t="s">
        <v>135</v>
      </c>
      <c r="BE122" s="201">
        <f t="shared" si="14"/>
        <v>0</v>
      </c>
      <c r="BF122" s="201">
        <f t="shared" si="15"/>
        <v>0</v>
      </c>
      <c r="BG122" s="201">
        <f t="shared" si="16"/>
        <v>0</v>
      </c>
      <c r="BH122" s="201">
        <f t="shared" si="17"/>
        <v>0</v>
      </c>
      <c r="BI122" s="201">
        <f t="shared" si="18"/>
        <v>0</v>
      </c>
      <c r="BJ122" s="21" t="s">
        <v>83</v>
      </c>
      <c r="BK122" s="201">
        <f t="shared" si="19"/>
        <v>0</v>
      </c>
      <c r="BL122" s="21" t="s">
        <v>142</v>
      </c>
      <c r="BM122" s="21" t="s">
        <v>261</v>
      </c>
    </row>
    <row r="123" spans="2:65" s="1" customFormat="1" ht="22.5" customHeight="1">
      <c r="B123" s="38"/>
      <c r="C123" s="190" t="s">
        <v>262</v>
      </c>
      <c r="D123" s="190" t="s">
        <v>138</v>
      </c>
      <c r="E123" s="191" t="s">
        <v>165</v>
      </c>
      <c r="F123" s="192" t="s">
        <v>166</v>
      </c>
      <c r="G123" s="193" t="s">
        <v>146</v>
      </c>
      <c r="H123" s="194">
        <v>142</v>
      </c>
      <c r="I123" s="195"/>
      <c r="J123" s="196">
        <f t="shared" si="10"/>
        <v>0</v>
      </c>
      <c r="K123" s="192" t="s">
        <v>21</v>
      </c>
      <c r="L123" s="58"/>
      <c r="M123" s="197" t="s">
        <v>21</v>
      </c>
      <c r="N123" s="198" t="s">
        <v>46</v>
      </c>
      <c r="O123" s="39"/>
      <c r="P123" s="199">
        <f t="shared" si="11"/>
        <v>0</v>
      </c>
      <c r="Q123" s="199">
        <v>0</v>
      </c>
      <c r="R123" s="199">
        <f t="shared" si="12"/>
        <v>0</v>
      </c>
      <c r="S123" s="199">
        <v>0</v>
      </c>
      <c r="T123" s="200">
        <f t="shared" si="13"/>
        <v>0</v>
      </c>
      <c r="AR123" s="21" t="s">
        <v>142</v>
      </c>
      <c r="AT123" s="21" t="s">
        <v>138</v>
      </c>
      <c r="AU123" s="21" t="s">
        <v>85</v>
      </c>
      <c r="AY123" s="21" t="s">
        <v>135</v>
      </c>
      <c r="BE123" s="201">
        <f t="shared" si="14"/>
        <v>0</v>
      </c>
      <c r="BF123" s="201">
        <f t="shared" si="15"/>
        <v>0</v>
      </c>
      <c r="BG123" s="201">
        <f t="shared" si="16"/>
        <v>0</v>
      </c>
      <c r="BH123" s="201">
        <f t="shared" si="17"/>
        <v>0</v>
      </c>
      <c r="BI123" s="201">
        <f t="shared" si="18"/>
        <v>0</v>
      </c>
      <c r="BJ123" s="21" t="s">
        <v>83</v>
      </c>
      <c r="BK123" s="201">
        <f t="shared" si="19"/>
        <v>0</v>
      </c>
      <c r="BL123" s="21" t="s">
        <v>142</v>
      </c>
      <c r="BM123" s="21" t="s">
        <v>263</v>
      </c>
    </row>
    <row r="124" spans="2:65" s="1" customFormat="1" ht="22.5" customHeight="1">
      <c r="B124" s="38"/>
      <c r="C124" s="202" t="s">
        <v>264</v>
      </c>
      <c r="D124" s="202" t="s">
        <v>152</v>
      </c>
      <c r="E124" s="203" t="s">
        <v>171</v>
      </c>
      <c r="F124" s="204" t="s">
        <v>172</v>
      </c>
      <c r="G124" s="205" t="s">
        <v>173</v>
      </c>
      <c r="H124" s="206">
        <v>7.1999999999999995E-2</v>
      </c>
      <c r="I124" s="207"/>
      <c r="J124" s="208">
        <f t="shared" si="10"/>
        <v>0</v>
      </c>
      <c r="K124" s="204" t="s">
        <v>21</v>
      </c>
      <c r="L124" s="209"/>
      <c r="M124" s="210" t="s">
        <v>21</v>
      </c>
      <c r="N124" s="211" t="s">
        <v>46</v>
      </c>
      <c r="O124" s="39"/>
      <c r="P124" s="199">
        <f t="shared" si="11"/>
        <v>0</v>
      </c>
      <c r="Q124" s="199">
        <v>1.09E-3</v>
      </c>
      <c r="R124" s="199">
        <f t="shared" si="12"/>
        <v>7.8479999999999994E-5</v>
      </c>
      <c r="S124" s="199">
        <v>0</v>
      </c>
      <c r="T124" s="200">
        <f t="shared" si="13"/>
        <v>0</v>
      </c>
      <c r="AR124" s="21" t="s">
        <v>155</v>
      </c>
      <c r="AT124" s="21" t="s">
        <v>152</v>
      </c>
      <c r="AU124" s="21" t="s">
        <v>85</v>
      </c>
      <c r="AY124" s="21" t="s">
        <v>135</v>
      </c>
      <c r="BE124" s="201">
        <f t="shared" si="14"/>
        <v>0</v>
      </c>
      <c r="BF124" s="201">
        <f t="shared" si="15"/>
        <v>0</v>
      </c>
      <c r="BG124" s="201">
        <f t="shared" si="16"/>
        <v>0</v>
      </c>
      <c r="BH124" s="201">
        <f t="shared" si="17"/>
        <v>0</v>
      </c>
      <c r="BI124" s="201">
        <f t="shared" si="18"/>
        <v>0</v>
      </c>
      <c r="BJ124" s="21" t="s">
        <v>83</v>
      </c>
      <c r="BK124" s="201">
        <f t="shared" si="19"/>
        <v>0</v>
      </c>
      <c r="BL124" s="21" t="s">
        <v>142</v>
      </c>
      <c r="BM124" s="21" t="s">
        <v>265</v>
      </c>
    </row>
    <row r="125" spans="2:65" s="1" customFormat="1" ht="24">
      <c r="B125" s="38"/>
      <c r="C125" s="60"/>
      <c r="D125" s="225" t="s">
        <v>168</v>
      </c>
      <c r="E125" s="60"/>
      <c r="F125" s="226" t="s">
        <v>175</v>
      </c>
      <c r="G125" s="60"/>
      <c r="H125" s="60"/>
      <c r="I125" s="160"/>
      <c r="J125" s="60"/>
      <c r="K125" s="60"/>
      <c r="L125" s="58"/>
      <c r="M125" s="224"/>
      <c r="N125" s="39"/>
      <c r="O125" s="39"/>
      <c r="P125" s="39"/>
      <c r="Q125" s="39"/>
      <c r="R125" s="39"/>
      <c r="S125" s="39"/>
      <c r="T125" s="75"/>
      <c r="AT125" s="21" t="s">
        <v>168</v>
      </c>
      <c r="AU125" s="21" t="s">
        <v>85</v>
      </c>
    </row>
    <row r="126" spans="2:65" s="11" customFormat="1" ht="12">
      <c r="B126" s="212"/>
      <c r="C126" s="213"/>
      <c r="D126" s="214" t="s">
        <v>157</v>
      </c>
      <c r="E126" s="213"/>
      <c r="F126" s="215" t="s">
        <v>266</v>
      </c>
      <c r="G126" s="213"/>
      <c r="H126" s="216">
        <v>7.1999999999999995E-2</v>
      </c>
      <c r="I126" s="217"/>
      <c r="J126" s="213"/>
      <c r="K126" s="213"/>
      <c r="L126" s="218"/>
      <c r="M126" s="219"/>
      <c r="N126" s="220"/>
      <c r="O126" s="220"/>
      <c r="P126" s="220"/>
      <c r="Q126" s="220"/>
      <c r="R126" s="220"/>
      <c r="S126" s="220"/>
      <c r="T126" s="221"/>
      <c r="AT126" s="222" t="s">
        <v>157</v>
      </c>
      <c r="AU126" s="222" t="s">
        <v>85</v>
      </c>
      <c r="AV126" s="11" t="s">
        <v>85</v>
      </c>
      <c r="AW126" s="11" t="s">
        <v>6</v>
      </c>
      <c r="AX126" s="11" t="s">
        <v>83</v>
      </c>
      <c r="AY126" s="222" t="s">
        <v>135</v>
      </c>
    </row>
    <row r="127" spans="2:65" s="1" customFormat="1" ht="22.5" customHeight="1">
      <c r="B127" s="38"/>
      <c r="C127" s="190" t="s">
        <v>267</v>
      </c>
      <c r="D127" s="190" t="s">
        <v>138</v>
      </c>
      <c r="E127" s="191" t="s">
        <v>268</v>
      </c>
      <c r="F127" s="192" t="s">
        <v>178</v>
      </c>
      <c r="G127" s="193" t="s">
        <v>146</v>
      </c>
      <c r="H127" s="194">
        <v>71</v>
      </c>
      <c r="I127" s="195"/>
      <c r="J127" s="196">
        <f>ROUND(I127*H127,2)</f>
        <v>0</v>
      </c>
      <c r="K127" s="192" t="s">
        <v>21</v>
      </c>
      <c r="L127" s="58"/>
      <c r="M127" s="197" t="s">
        <v>21</v>
      </c>
      <c r="N127" s="198" t="s">
        <v>46</v>
      </c>
      <c r="O127" s="39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AR127" s="21" t="s">
        <v>142</v>
      </c>
      <c r="AT127" s="21" t="s">
        <v>138</v>
      </c>
      <c r="AU127" s="21" t="s">
        <v>85</v>
      </c>
      <c r="AY127" s="21" t="s">
        <v>135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21" t="s">
        <v>83</v>
      </c>
      <c r="BK127" s="201">
        <f>ROUND(I127*H127,2)</f>
        <v>0</v>
      </c>
      <c r="BL127" s="21" t="s">
        <v>142</v>
      </c>
      <c r="BM127" s="21" t="s">
        <v>269</v>
      </c>
    </row>
    <row r="128" spans="2:65" s="1" customFormat="1" ht="22.5" customHeight="1">
      <c r="B128" s="38"/>
      <c r="C128" s="202" t="s">
        <v>270</v>
      </c>
      <c r="D128" s="202" t="s">
        <v>152</v>
      </c>
      <c r="E128" s="203" t="s">
        <v>181</v>
      </c>
      <c r="F128" s="204" t="s">
        <v>182</v>
      </c>
      <c r="G128" s="205" t="s">
        <v>183</v>
      </c>
      <c r="H128" s="206">
        <v>6.2270000000000003</v>
      </c>
      <c r="I128" s="207"/>
      <c r="J128" s="208">
        <f>ROUND(I128*H128,2)</f>
        <v>0</v>
      </c>
      <c r="K128" s="204" t="s">
        <v>21</v>
      </c>
      <c r="L128" s="209"/>
      <c r="M128" s="210" t="s">
        <v>21</v>
      </c>
      <c r="N128" s="211" t="s">
        <v>46</v>
      </c>
      <c r="O128" s="39"/>
      <c r="P128" s="199">
        <f>O128*H128</f>
        <v>0</v>
      </c>
      <c r="Q128" s="199">
        <v>0.28504000000000002</v>
      </c>
      <c r="R128" s="199">
        <f>Q128*H128</f>
        <v>1.7749440800000003</v>
      </c>
      <c r="S128" s="199">
        <v>0</v>
      </c>
      <c r="T128" s="200">
        <f>S128*H128</f>
        <v>0</v>
      </c>
      <c r="AR128" s="21" t="s">
        <v>155</v>
      </c>
      <c r="AT128" s="21" t="s">
        <v>152</v>
      </c>
      <c r="AU128" s="21" t="s">
        <v>85</v>
      </c>
      <c r="AY128" s="21" t="s">
        <v>135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21" t="s">
        <v>83</v>
      </c>
      <c r="BK128" s="201">
        <f>ROUND(I128*H128,2)</f>
        <v>0</v>
      </c>
      <c r="BL128" s="21" t="s">
        <v>142</v>
      </c>
      <c r="BM128" s="21" t="s">
        <v>271</v>
      </c>
    </row>
    <row r="129" spans="2:65" s="11" customFormat="1" ht="12">
      <c r="B129" s="212"/>
      <c r="C129" s="213"/>
      <c r="D129" s="214" t="s">
        <v>157</v>
      </c>
      <c r="E129" s="213"/>
      <c r="F129" s="215" t="s">
        <v>272</v>
      </c>
      <c r="G129" s="213"/>
      <c r="H129" s="216">
        <v>6.2270000000000003</v>
      </c>
      <c r="I129" s="217"/>
      <c r="J129" s="213"/>
      <c r="K129" s="213"/>
      <c r="L129" s="218"/>
      <c r="M129" s="219"/>
      <c r="N129" s="220"/>
      <c r="O129" s="220"/>
      <c r="P129" s="220"/>
      <c r="Q129" s="220"/>
      <c r="R129" s="220"/>
      <c r="S129" s="220"/>
      <c r="T129" s="221"/>
      <c r="AT129" s="222" t="s">
        <v>157</v>
      </c>
      <c r="AU129" s="222" t="s">
        <v>85</v>
      </c>
      <c r="AV129" s="11" t="s">
        <v>85</v>
      </c>
      <c r="AW129" s="11" t="s">
        <v>6</v>
      </c>
      <c r="AX129" s="11" t="s">
        <v>83</v>
      </c>
      <c r="AY129" s="222" t="s">
        <v>135</v>
      </c>
    </row>
    <row r="130" spans="2:65" s="1" customFormat="1" ht="22.5" customHeight="1">
      <c r="B130" s="38"/>
      <c r="C130" s="190" t="s">
        <v>273</v>
      </c>
      <c r="D130" s="190" t="s">
        <v>138</v>
      </c>
      <c r="E130" s="191" t="s">
        <v>274</v>
      </c>
      <c r="F130" s="192" t="s">
        <v>275</v>
      </c>
      <c r="G130" s="193" t="s">
        <v>189</v>
      </c>
      <c r="H130" s="194">
        <v>7.0000000000000001E-3</v>
      </c>
      <c r="I130" s="195"/>
      <c r="J130" s="196">
        <f>ROUND(I130*H130,2)</f>
        <v>0</v>
      </c>
      <c r="K130" s="192" t="s">
        <v>21</v>
      </c>
      <c r="L130" s="58"/>
      <c r="M130" s="197" t="s">
        <v>21</v>
      </c>
      <c r="N130" s="198" t="s">
        <v>46</v>
      </c>
      <c r="O130" s="39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AR130" s="21" t="s">
        <v>142</v>
      </c>
      <c r="AT130" s="21" t="s">
        <v>138</v>
      </c>
      <c r="AU130" s="21" t="s">
        <v>85</v>
      </c>
      <c r="AY130" s="21" t="s">
        <v>135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21" t="s">
        <v>83</v>
      </c>
      <c r="BK130" s="201">
        <f>ROUND(I130*H130,2)</f>
        <v>0</v>
      </c>
      <c r="BL130" s="21" t="s">
        <v>142</v>
      </c>
      <c r="BM130" s="21" t="s">
        <v>276</v>
      </c>
    </row>
    <row r="131" spans="2:65" s="1" customFormat="1" ht="24">
      <c r="B131" s="38"/>
      <c r="C131" s="60"/>
      <c r="D131" s="214" t="s">
        <v>168</v>
      </c>
      <c r="E131" s="60"/>
      <c r="F131" s="223" t="s">
        <v>277</v>
      </c>
      <c r="G131" s="60"/>
      <c r="H131" s="60"/>
      <c r="I131" s="160"/>
      <c r="J131" s="60"/>
      <c r="K131" s="60"/>
      <c r="L131" s="58"/>
      <c r="M131" s="224"/>
      <c r="N131" s="39"/>
      <c r="O131" s="39"/>
      <c r="P131" s="39"/>
      <c r="Q131" s="39"/>
      <c r="R131" s="39"/>
      <c r="S131" s="39"/>
      <c r="T131" s="75"/>
      <c r="AT131" s="21" t="s">
        <v>168</v>
      </c>
      <c r="AU131" s="21" t="s">
        <v>85</v>
      </c>
    </row>
    <row r="132" spans="2:65" s="1" customFormat="1" ht="22.5" customHeight="1">
      <c r="B132" s="38"/>
      <c r="C132" s="202" t="s">
        <v>278</v>
      </c>
      <c r="D132" s="202" t="s">
        <v>152</v>
      </c>
      <c r="E132" s="203" t="s">
        <v>279</v>
      </c>
      <c r="F132" s="204" t="s">
        <v>280</v>
      </c>
      <c r="G132" s="205" t="s">
        <v>281</v>
      </c>
      <c r="H132" s="206">
        <v>12.454000000000001</v>
      </c>
      <c r="I132" s="207"/>
      <c r="J132" s="208">
        <f>ROUND(I132*H132,2)</f>
        <v>0</v>
      </c>
      <c r="K132" s="204" t="s">
        <v>21</v>
      </c>
      <c r="L132" s="209"/>
      <c r="M132" s="210" t="s">
        <v>21</v>
      </c>
      <c r="N132" s="211" t="s">
        <v>46</v>
      </c>
      <c r="O132" s="39"/>
      <c r="P132" s="199">
        <f>O132*H132</f>
        <v>0</v>
      </c>
      <c r="Q132" s="199">
        <v>5.6999999999999998E-4</v>
      </c>
      <c r="R132" s="199">
        <f>Q132*H132</f>
        <v>7.0987799999999998E-3</v>
      </c>
      <c r="S132" s="199">
        <v>0</v>
      </c>
      <c r="T132" s="200">
        <f>S132*H132</f>
        <v>0</v>
      </c>
      <c r="AR132" s="21" t="s">
        <v>155</v>
      </c>
      <c r="AT132" s="21" t="s">
        <v>152</v>
      </c>
      <c r="AU132" s="21" t="s">
        <v>85</v>
      </c>
      <c r="AY132" s="21" t="s">
        <v>135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21" t="s">
        <v>83</v>
      </c>
      <c r="BK132" s="201">
        <f>ROUND(I132*H132,2)</f>
        <v>0</v>
      </c>
      <c r="BL132" s="21" t="s">
        <v>142</v>
      </c>
      <c r="BM132" s="21" t="s">
        <v>282</v>
      </c>
    </row>
    <row r="133" spans="2:65" s="1" customFormat="1" ht="24">
      <c r="B133" s="38"/>
      <c r="C133" s="60"/>
      <c r="D133" s="225" t="s">
        <v>168</v>
      </c>
      <c r="E133" s="60"/>
      <c r="F133" s="226" t="s">
        <v>283</v>
      </c>
      <c r="G133" s="60"/>
      <c r="H133" s="60"/>
      <c r="I133" s="160"/>
      <c r="J133" s="60"/>
      <c r="K133" s="60"/>
      <c r="L133" s="58"/>
      <c r="M133" s="224"/>
      <c r="N133" s="39"/>
      <c r="O133" s="39"/>
      <c r="P133" s="39"/>
      <c r="Q133" s="39"/>
      <c r="R133" s="39"/>
      <c r="S133" s="39"/>
      <c r="T133" s="75"/>
      <c r="AT133" s="21" t="s">
        <v>168</v>
      </c>
      <c r="AU133" s="21" t="s">
        <v>85</v>
      </c>
    </row>
    <row r="134" spans="2:65" s="11" customFormat="1" ht="12">
      <c r="B134" s="212"/>
      <c r="C134" s="213"/>
      <c r="D134" s="214" t="s">
        <v>157</v>
      </c>
      <c r="E134" s="213"/>
      <c r="F134" s="215" t="s">
        <v>284</v>
      </c>
      <c r="G134" s="213"/>
      <c r="H134" s="216">
        <v>12.454000000000001</v>
      </c>
      <c r="I134" s="217"/>
      <c r="J134" s="213"/>
      <c r="K134" s="213"/>
      <c r="L134" s="218"/>
      <c r="M134" s="219"/>
      <c r="N134" s="220"/>
      <c r="O134" s="220"/>
      <c r="P134" s="220"/>
      <c r="Q134" s="220"/>
      <c r="R134" s="220"/>
      <c r="S134" s="220"/>
      <c r="T134" s="221"/>
      <c r="AT134" s="222" t="s">
        <v>157</v>
      </c>
      <c r="AU134" s="222" t="s">
        <v>85</v>
      </c>
      <c r="AV134" s="11" t="s">
        <v>85</v>
      </c>
      <c r="AW134" s="11" t="s">
        <v>6</v>
      </c>
      <c r="AX134" s="11" t="s">
        <v>83</v>
      </c>
      <c r="AY134" s="222" t="s">
        <v>135</v>
      </c>
    </row>
    <row r="135" spans="2:65" s="1" customFormat="1" ht="22.5" customHeight="1">
      <c r="B135" s="38"/>
      <c r="C135" s="190" t="s">
        <v>285</v>
      </c>
      <c r="D135" s="190" t="s">
        <v>138</v>
      </c>
      <c r="E135" s="191" t="s">
        <v>286</v>
      </c>
      <c r="F135" s="192" t="s">
        <v>287</v>
      </c>
      <c r="G135" s="193" t="s">
        <v>189</v>
      </c>
      <c r="H135" s="194">
        <v>1.42</v>
      </c>
      <c r="I135" s="195"/>
      <c r="J135" s="196">
        <f>ROUND(I135*H135,2)</f>
        <v>0</v>
      </c>
      <c r="K135" s="192" t="s">
        <v>21</v>
      </c>
      <c r="L135" s="58"/>
      <c r="M135" s="197" t="s">
        <v>21</v>
      </c>
      <c r="N135" s="198" t="s">
        <v>46</v>
      </c>
      <c r="O135" s="39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AR135" s="21" t="s">
        <v>142</v>
      </c>
      <c r="AT135" s="21" t="s">
        <v>138</v>
      </c>
      <c r="AU135" s="21" t="s">
        <v>85</v>
      </c>
      <c r="AY135" s="21" t="s">
        <v>135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21" t="s">
        <v>83</v>
      </c>
      <c r="BK135" s="201">
        <f>ROUND(I135*H135,2)</f>
        <v>0</v>
      </c>
      <c r="BL135" s="21" t="s">
        <v>142</v>
      </c>
      <c r="BM135" s="21" t="s">
        <v>288</v>
      </c>
    </row>
    <row r="136" spans="2:65" s="1" customFormat="1" ht="22.5" customHeight="1">
      <c r="B136" s="38"/>
      <c r="C136" s="202" t="s">
        <v>289</v>
      </c>
      <c r="D136" s="202" t="s">
        <v>152</v>
      </c>
      <c r="E136" s="203" t="s">
        <v>290</v>
      </c>
      <c r="F136" s="204" t="s">
        <v>291</v>
      </c>
      <c r="G136" s="205" t="s">
        <v>183</v>
      </c>
      <c r="H136" s="206">
        <v>0.374</v>
      </c>
      <c r="I136" s="207"/>
      <c r="J136" s="208">
        <f>ROUND(I136*H136,2)</f>
        <v>0</v>
      </c>
      <c r="K136" s="204" t="s">
        <v>21</v>
      </c>
      <c r="L136" s="209"/>
      <c r="M136" s="210" t="s">
        <v>21</v>
      </c>
      <c r="N136" s="211" t="s">
        <v>46</v>
      </c>
      <c r="O136" s="39"/>
      <c r="P136" s="199">
        <f>O136*H136</f>
        <v>0</v>
      </c>
      <c r="Q136" s="199">
        <v>0.45561000000000001</v>
      </c>
      <c r="R136" s="199">
        <f>Q136*H136</f>
        <v>0.17039814</v>
      </c>
      <c r="S136" s="199">
        <v>0</v>
      </c>
      <c r="T136" s="200">
        <f>S136*H136</f>
        <v>0</v>
      </c>
      <c r="AR136" s="21" t="s">
        <v>155</v>
      </c>
      <c r="AT136" s="21" t="s">
        <v>152</v>
      </c>
      <c r="AU136" s="21" t="s">
        <v>85</v>
      </c>
      <c r="AY136" s="21" t="s">
        <v>135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21" t="s">
        <v>83</v>
      </c>
      <c r="BK136" s="201">
        <f>ROUND(I136*H136,2)</f>
        <v>0</v>
      </c>
      <c r="BL136" s="21" t="s">
        <v>142</v>
      </c>
      <c r="BM136" s="21" t="s">
        <v>292</v>
      </c>
    </row>
    <row r="137" spans="2:65" s="11" customFormat="1" ht="12">
      <c r="B137" s="212"/>
      <c r="C137" s="213"/>
      <c r="D137" s="214" t="s">
        <v>157</v>
      </c>
      <c r="E137" s="213"/>
      <c r="F137" s="215" t="s">
        <v>293</v>
      </c>
      <c r="G137" s="213"/>
      <c r="H137" s="216">
        <v>0.374</v>
      </c>
      <c r="I137" s="217"/>
      <c r="J137" s="213"/>
      <c r="K137" s="213"/>
      <c r="L137" s="218"/>
      <c r="M137" s="219"/>
      <c r="N137" s="220"/>
      <c r="O137" s="220"/>
      <c r="P137" s="220"/>
      <c r="Q137" s="220"/>
      <c r="R137" s="220"/>
      <c r="S137" s="220"/>
      <c r="T137" s="221"/>
      <c r="AT137" s="222" t="s">
        <v>157</v>
      </c>
      <c r="AU137" s="222" t="s">
        <v>85</v>
      </c>
      <c r="AV137" s="11" t="s">
        <v>85</v>
      </c>
      <c r="AW137" s="11" t="s">
        <v>6</v>
      </c>
      <c r="AX137" s="11" t="s">
        <v>83</v>
      </c>
      <c r="AY137" s="222" t="s">
        <v>135</v>
      </c>
    </row>
    <row r="138" spans="2:65" s="1" customFormat="1" ht="22.5" customHeight="1">
      <c r="B138" s="38"/>
      <c r="C138" s="190" t="s">
        <v>294</v>
      </c>
      <c r="D138" s="190" t="s">
        <v>138</v>
      </c>
      <c r="E138" s="191" t="s">
        <v>295</v>
      </c>
      <c r="F138" s="192" t="s">
        <v>296</v>
      </c>
      <c r="G138" s="193" t="s">
        <v>189</v>
      </c>
      <c r="H138" s="194">
        <v>1E-3</v>
      </c>
      <c r="I138" s="195"/>
      <c r="J138" s="196">
        <f>ROUND(I138*H138,2)</f>
        <v>0</v>
      </c>
      <c r="K138" s="192" t="s">
        <v>21</v>
      </c>
      <c r="L138" s="58"/>
      <c r="M138" s="197" t="s">
        <v>21</v>
      </c>
      <c r="N138" s="198" t="s">
        <v>46</v>
      </c>
      <c r="O138" s="39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AR138" s="21" t="s">
        <v>142</v>
      </c>
      <c r="AT138" s="21" t="s">
        <v>138</v>
      </c>
      <c r="AU138" s="21" t="s">
        <v>85</v>
      </c>
      <c r="AY138" s="21" t="s">
        <v>135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21" t="s">
        <v>83</v>
      </c>
      <c r="BK138" s="201">
        <f>ROUND(I138*H138,2)</f>
        <v>0</v>
      </c>
      <c r="BL138" s="21" t="s">
        <v>142</v>
      </c>
      <c r="BM138" s="21" t="s">
        <v>297</v>
      </c>
    </row>
    <row r="139" spans="2:65" s="1" customFormat="1" ht="22.5" customHeight="1">
      <c r="B139" s="38"/>
      <c r="C139" s="202" t="s">
        <v>298</v>
      </c>
      <c r="D139" s="202" t="s">
        <v>152</v>
      </c>
      <c r="E139" s="203" t="s">
        <v>299</v>
      </c>
      <c r="F139" s="204" t="s">
        <v>300</v>
      </c>
      <c r="G139" s="205" t="s">
        <v>301</v>
      </c>
      <c r="H139" s="206">
        <v>204.38399999999999</v>
      </c>
      <c r="I139" s="207"/>
      <c r="J139" s="208">
        <f>ROUND(I139*H139,2)</f>
        <v>0</v>
      </c>
      <c r="K139" s="204" t="s">
        <v>21</v>
      </c>
      <c r="L139" s="209"/>
      <c r="M139" s="210" t="s">
        <v>21</v>
      </c>
      <c r="N139" s="211" t="s">
        <v>46</v>
      </c>
      <c r="O139" s="39"/>
      <c r="P139" s="199">
        <f>O139*H139</f>
        <v>0</v>
      </c>
      <c r="Q139" s="199">
        <v>1.0000000000000001E-5</v>
      </c>
      <c r="R139" s="199">
        <f>Q139*H139</f>
        <v>2.0438399999999999E-3</v>
      </c>
      <c r="S139" s="199">
        <v>0</v>
      </c>
      <c r="T139" s="200">
        <f>S139*H139</f>
        <v>0</v>
      </c>
      <c r="AR139" s="21" t="s">
        <v>155</v>
      </c>
      <c r="AT139" s="21" t="s">
        <v>152</v>
      </c>
      <c r="AU139" s="21" t="s">
        <v>85</v>
      </c>
      <c r="AY139" s="21" t="s">
        <v>135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21" t="s">
        <v>83</v>
      </c>
      <c r="BK139" s="201">
        <f>ROUND(I139*H139,2)</f>
        <v>0</v>
      </c>
      <c r="BL139" s="21" t="s">
        <v>142</v>
      </c>
      <c r="BM139" s="21" t="s">
        <v>302</v>
      </c>
    </row>
    <row r="140" spans="2:65" s="1" customFormat="1" ht="24">
      <c r="B140" s="38"/>
      <c r="C140" s="60"/>
      <c r="D140" s="225" t="s">
        <v>168</v>
      </c>
      <c r="E140" s="60"/>
      <c r="F140" s="226" t="s">
        <v>196</v>
      </c>
      <c r="G140" s="60"/>
      <c r="H140" s="60"/>
      <c r="I140" s="160"/>
      <c r="J140" s="60"/>
      <c r="K140" s="60"/>
      <c r="L140" s="58"/>
      <c r="M140" s="224"/>
      <c r="N140" s="39"/>
      <c r="O140" s="39"/>
      <c r="P140" s="39"/>
      <c r="Q140" s="39"/>
      <c r="R140" s="39"/>
      <c r="S140" s="39"/>
      <c r="T140" s="75"/>
      <c r="AT140" s="21" t="s">
        <v>168</v>
      </c>
      <c r="AU140" s="21" t="s">
        <v>85</v>
      </c>
    </row>
    <row r="141" spans="2:65" s="11" customFormat="1" ht="12">
      <c r="B141" s="212"/>
      <c r="C141" s="213"/>
      <c r="D141" s="214" t="s">
        <v>157</v>
      </c>
      <c r="E141" s="213"/>
      <c r="F141" s="215" t="s">
        <v>303</v>
      </c>
      <c r="G141" s="213"/>
      <c r="H141" s="216">
        <v>204.38399999999999</v>
      </c>
      <c r="I141" s="217"/>
      <c r="J141" s="213"/>
      <c r="K141" s="213"/>
      <c r="L141" s="218"/>
      <c r="M141" s="219"/>
      <c r="N141" s="220"/>
      <c r="O141" s="220"/>
      <c r="P141" s="220"/>
      <c r="Q141" s="220"/>
      <c r="R141" s="220"/>
      <c r="S141" s="220"/>
      <c r="T141" s="221"/>
      <c r="AT141" s="222" t="s">
        <v>157</v>
      </c>
      <c r="AU141" s="222" t="s">
        <v>85</v>
      </c>
      <c r="AV141" s="11" t="s">
        <v>85</v>
      </c>
      <c r="AW141" s="11" t="s">
        <v>6</v>
      </c>
      <c r="AX141" s="11" t="s">
        <v>83</v>
      </c>
      <c r="AY141" s="222" t="s">
        <v>135</v>
      </c>
    </row>
    <row r="142" spans="2:65" s="1" customFormat="1" ht="22.5" customHeight="1">
      <c r="B142" s="38"/>
      <c r="C142" s="190" t="s">
        <v>304</v>
      </c>
      <c r="D142" s="190" t="s">
        <v>138</v>
      </c>
      <c r="E142" s="191" t="s">
        <v>305</v>
      </c>
      <c r="F142" s="192" t="s">
        <v>306</v>
      </c>
      <c r="G142" s="193" t="s">
        <v>146</v>
      </c>
      <c r="H142" s="194">
        <v>71</v>
      </c>
      <c r="I142" s="195"/>
      <c r="J142" s="196">
        <f>ROUND(I142*H142,2)</f>
        <v>0</v>
      </c>
      <c r="K142" s="192" t="s">
        <v>21</v>
      </c>
      <c r="L142" s="58"/>
      <c r="M142" s="197" t="s">
        <v>21</v>
      </c>
      <c r="N142" s="198" t="s">
        <v>46</v>
      </c>
      <c r="O142" s="39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AR142" s="21" t="s">
        <v>142</v>
      </c>
      <c r="AT142" s="21" t="s">
        <v>138</v>
      </c>
      <c r="AU142" s="21" t="s">
        <v>85</v>
      </c>
      <c r="AY142" s="21" t="s">
        <v>135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21" t="s">
        <v>83</v>
      </c>
      <c r="BK142" s="201">
        <f>ROUND(I142*H142,2)</f>
        <v>0</v>
      </c>
      <c r="BL142" s="21" t="s">
        <v>142</v>
      </c>
      <c r="BM142" s="21" t="s">
        <v>307</v>
      </c>
    </row>
    <row r="143" spans="2:65" s="1" customFormat="1" ht="22.5" customHeight="1">
      <c r="B143" s="38"/>
      <c r="C143" s="190" t="s">
        <v>308</v>
      </c>
      <c r="D143" s="190" t="s">
        <v>138</v>
      </c>
      <c r="E143" s="191" t="s">
        <v>309</v>
      </c>
      <c r="F143" s="192" t="s">
        <v>310</v>
      </c>
      <c r="G143" s="193" t="s">
        <v>146</v>
      </c>
      <c r="H143" s="194">
        <v>71</v>
      </c>
      <c r="I143" s="195"/>
      <c r="J143" s="196">
        <f>ROUND(I143*H143,2)</f>
        <v>0</v>
      </c>
      <c r="K143" s="192" t="s">
        <v>21</v>
      </c>
      <c r="L143" s="58"/>
      <c r="M143" s="197" t="s">
        <v>21</v>
      </c>
      <c r="N143" s="198" t="s">
        <v>46</v>
      </c>
      <c r="O143" s="39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AR143" s="21" t="s">
        <v>142</v>
      </c>
      <c r="AT143" s="21" t="s">
        <v>138</v>
      </c>
      <c r="AU143" s="21" t="s">
        <v>85</v>
      </c>
      <c r="AY143" s="21" t="s">
        <v>135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21" t="s">
        <v>83</v>
      </c>
      <c r="BK143" s="201">
        <f>ROUND(I143*H143,2)</f>
        <v>0</v>
      </c>
      <c r="BL143" s="21" t="s">
        <v>142</v>
      </c>
      <c r="BM143" s="21" t="s">
        <v>311</v>
      </c>
    </row>
    <row r="144" spans="2:65" s="1" customFormat="1" ht="22.5" customHeight="1">
      <c r="B144" s="38"/>
      <c r="C144" s="190" t="s">
        <v>312</v>
      </c>
      <c r="D144" s="190" t="s">
        <v>138</v>
      </c>
      <c r="E144" s="191" t="s">
        <v>208</v>
      </c>
      <c r="F144" s="192" t="s">
        <v>209</v>
      </c>
      <c r="G144" s="193" t="s">
        <v>183</v>
      </c>
      <c r="H144" s="194">
        <v>2.84</v>
      </c>
      <c r="I144" s="195"/>
      <c r="J144" s="196">
        <f>ROUND(I144*H144,2)</f>
        <v>0</v>
      </c>
      <c r="K144" s="192" t="s">
        <v>21</v>
      </c>
      <c r="L144" s="58"/>
      <c r="M144" s="197" t="s">
        <v>21</v>
      </c>
      <c r="N144" s="198" t="s">
        <v>46</v>
      </c>
      <c r="O144" s="39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AR144" s="21" t="s">
        <v>142</v>
      </c>
      <c r="AT144" s="21" t="s">
        <v>138</v>
      </c>
      <c r="AU144" s="21" t="s">
        <v>85</v>
      </c>
      <c r="AY144" s="21" t="s">
        <v>135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21" t="s">
        <v>83</v>
      </c>
      <c r="BK144" s="201">
        <f>ROUND(I144*H144,2)</f>
        <v>0</v>
      </c>
      <c r="BL144" s="21" t="s">
        <v>142</v>
      </c>
      <c r="BM144" s="21" t="s">
        <v>313</v>
      </c>
    </row>
    <row r="145" spans="2:65" s="10" customFormat="1" ht="29.85" customHeight="1">
      <c r="B145" s="173"/>
      <c r="C145" s="174"/>
      <c r="D145" s="187" t="s">
        <v>74</v>
      </c>
      <c r="E145" s="188" t="s">
        <v>314</v>
      </c>
      <c r="F145" s="188" t="s">
        <v>315</v>
      </c>
      <c r="G145" s="174"/>
      <c r="H145" s="174"/>
      <c r="I145" s="177"/>
      <c r="J145" s="189">
        <f>BK145</f>
        <v>0</v>
      </c>
      <c r="K145" s="174"/>
      <c r="L145" s="179"/>
      <c r="M145" s="180"/>
      <c r="N145" s="181"/>
      <c r="O145" s="181"/>
      <c r="P145" s="182">
        <f>SUM(P146:P156)</f>
        <v>0</v>
      </c>
      <c r="Q145" s="181"/>
      <c r="R145" s="182">
        <f>SUM(R146:R156)</f>
        <v>8.4506000000000002E-4</v>
      </c>
      <c r="S145" s="181"/>
      <c r="T145" s="183">
        <f>SUM(T146:T156)</f>
        <v>0</v>
      </c>
      <c r="AR145" s="184" t="s">
        <v>83</v>
      </c>
      <c r="AT145" s="185" t="s">
        <v>74</v>
      </c>
      <c r="AU145" s="185" t="s">
        <v>83</v>
      </c>
      <c r="AY145" s="184" t="s">
        <v>135</v>
      </c>
      <c r="BK145" s="186">
        <f>SUM(BK146:BK156)</f>
        <v>0</v>
      </c>
    </row>
    <row r="146" spans="2:65" s="1" customFormat="1" ht="22.5" customHeight="1">
      <c r="B146" s="38"/>
      <c r="C146" s="190" t="s">
        <v>316</v>
      </c>
      <c r="D146" s="190" t="s">
        <v>138</v>
      </c>
      <c r="E146" s="191" t="s">
        <v>317</v>
      </c>
      <c r="F146" s="192" t="s">
        <v>318</v>
      </c>
      <c r="G146" s="193" t="s">
        <v>146</v>
      </c>
      <c r="H146" s="194">
        <v>33</v>
      </c>
      <c r="I146" s="195"/>
      <c r="J146" s="196">
        <f>ROUND(I146*H146,2)</f>
        <v>0</v>
      </c>
      <c r="K146" s="192" t="s">
        <v>21</v>
      </c>
      <c r="L146" s="58"/>
      <c r="M146" s="197" t="s">
        <v>21</v>
      </c>
      <c r="N146" s="198" t="s">
        <v>46</v>
      </c>
      <c r="O146" s="39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AR146" s="21" t="s">
        <v>142</v>
      </c>
      <c r="AT146" s="21" t="s">
        <v>138</v>
      </c>
      <c r="AU146" s="21" t="s">
        <v>85</v>
      </c>
      <c r="AY146" s="21" t="s">
        <v>135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21" t="s">
        <v>83</v>
      </c>
      <c r="BK146" s="201">
        <f>ROUND(I146*H146,2)</f>
        <v>0</v>
      </c>
      <c r="BL146" s="21" t="s">
        <v>142</v>
      </c>
      <c r="BM146" s="21" t="s">
        <v>319</v>
      </c>
    </row>
    <row r="147" spans="2:65" s="1" customFormat="1" ht="22.5" customHeight="1">
      <c r="B147" s="38"/>
      <c r="C147" s="202" t="s">
        <v>320</v>
      </c>
      <c r="D147" s="202" t="s">
        <v>152</v>
      </c>
      <c r="E147" s="203" t="s">
        <v>321</v>
      </c>
      <c r="F147" s="204" t="s">
        <v>322</v>
      </c>
      <c r="G147" s="205" t="s">
        <v>281</v>
      </c>
      <c r="H147" s="206">
        <v>0.80800000000000005</v>
      </c>
      <c r="I147" s="207"/>
      <c r="J147" s="208">
        <f>ROUND(I147*H147,2)</f>
        <v>0</v>
      </c>
      <c r="K147" s="204" t="s">
        <v>21</v>
      </c>
      <c r="L147" s="209"/>
      <c r="M147" s="210" t="s">
        <v>21</v>
      </c>
      <c r="N147" s="211" t="s">
        <v>46</v>
      </c>
      <c r="O147" s="39"/>
      <c r="P147" s="199">
        <f>O147*H147</f>
        <v>0</v>
      </c>
      <c r="Q147" s="199">
        <v>1E-3</v>
      </c>
      <c r="R147" s="199">
        <f>Q147*H147</f>
        <v>8.0800000000000002E-4</v>
      </c>
      <c r="S147" s="199">
        <v>0</v>
      </c>
      <c r="T147" s="200">
        <f>S147*H147</f>
        <v>0</v>
      </c>
      <c r="AR147" s="21" t="s">
        <v>155</v>
      </c>
      <c r="AT147" s="21" t="s">
        <v>152</v>
      </c>
      <c r="AU147" s="21" t="s">
        <v>85</v>
      </c>
      <c r="AY147" s="21" t="s">
        <v>135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21" t="s">
        <v>83</v>
      </c>
      <c r="BK147" s="201">
        <f>ROUND(I147*H147,2)</f>
        <v>0</v>
      </c>
      <c r="BL147" s="21" t="s">
        <v>142</v>
      </c>
      <c r="BM147" s="21" t="s">
        <v>323</v>
      </c>
    </row>
    <row r="148" spans="2:65" s="1" customFormat="1" ht="24">
      <c r="B148" s="38"/>
      <c r="C148" s="60"/>
      <c r="D148" s="225" t="s">
        <v>168</v>
      </c>
      <c r="E148" s="60"/>
      <c r="F148" s="226" t="s">
        <v>324</v>
      </c>
      <c r="G148" s="60"/>
      <c r="H148" s="60"/>
      <c r="I148" s="160"/>
      <c r="J148" s="60"/>
      <c r="K148" s="60"/>
      <c r="L148" s="58"/>
      <c r="M148" s="224"/>
      <c r="N148" s="39"/>
      <c r="O148" s="39"/>
      <c r="P148" s="39"/>
      <c r="Q148" s="39"/>
      <c r="R148" s="39"/>
      <c r="S148" s="39"/>
      <c r="T148" s="75"/>
      <c r="AT148" s="21" t="s">
        <v>168</v>
      </c>
      <c r="AU148" s="21" t="s">
        <v>85</v>
      </c>
    </row>
    <row r="149" spans="2:65" s="11" customFormat="1" ht="12">
      <c r="B149" s="212"/>
      <c r="C149" s="213"/>
      <c r="D149" s="214" t="s">
        <v>157</v>
      </c>
      <c r="E149" s="213"/>
      <c r="F149" s="215" t="s">
        <v>325</v>
      </c>
      <c r="G149" s="213"/>
      <c r="H149" s="216">
        <v>0.80800000000000005</v>
      </c>
      <c r="I149" s="217"/>
      <c r="J149" s="213"/>
      <c r="K149" s="213"/>
      <c r="L149" s="218"/>
      <c r="M149" s="219"/>
      <c r="N149" s="220"/>
      <c r="O149" s="220"/>
      <c r="P149" s="220"/>
      <c r="Q149" s="220"/>
      <c r="R149" s="220"/>
      <c r="S149" s="220"/>
      <c r="T149" s="221"/>
      <c r="AT149" s="222" t="s">
        <v>157</v>
      </c>
      <c r="AU149" s="222" t="s">
        <v>85</v>
      </c>
      <c r="AV149" s="11" t="s">
        <v>85</v>
      </c>
      <c r="AW149" s="11" t="s">
        <v>6</v>
      </c>
      <c r="AX149" s="11" t="s">
        <v>83</v>
      </c>
      <c r="AY149" s="222" t="s">
        <v>135</v>
      </c>
    </row>
    <row r="150" spans="2:65" s="1" customFormat="1" ht="22.5" customHeight="1">
      <c r="B150" s="38"/>
      <c r="C150" s="190" t="s">
        <v>326</v>
      </c>
      <c r="D150" s="190" t="s">
        <v>138</v>
      </c>
      <c r="E150" s="191" t="s">
        <v>327</v>
      </c>
      <c r="F150" s="192" t="s">
        <v>328</v>
      </c>
      <c r="G150" s="193" t="s">
        <v>146</v>
      </c>
      <c r="H150" s="194">
        <v>33</v>
      </c>
      <c r="I150" s="195"/>
      <c r="J150" s="196">
        <f>ROUND(I150*H150,2)</f>
        <v>0</v>
      </c>
      <c r="K150" s="192" t="s">
        <v>21</v>
      </c>
      <c r="L150" s="58"/>
      <c r="M150" s="197" t="s">
        <v>21</v>
      </c>
      <c r="N150" s="198" t="s">
        <v>46</v>
      </c>
      <c r="O150" s="39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AR150" s="21" t="s">
        <v>142</v>
      </c>
      <c r="AT150" s="21" t="s">
        <v>138</v>
      </c>
      <c r="AU150" s="21" t="s">
        <v>85</v>
      </c>
      <c r="AY150" s="21" t="s">
        <v>135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21" t="s">
        <v>83</v>
      </c>
      <c r="BK150" s="201">
        <f>ROUND(I150*H150,2)</f>
        <v>0</v>
      </c>
      <c r="BL150" s="21" t="s">
        <v>142</v>
      </c>
      <c r="BM150" s="21" t="s">
        <v>329</v>
      </c>
    </row>
    <row r="151" spans="2:65" s="1" customFormat="1" ht="22.5" customHeight="1">
      <c r="B151" s="38"/>
      <c r="C151" s="190" t="s">
        <v>330</v>
      </c>
      <c r="D151" s="190" t="s">
        <v>138</v>
      </c>
      <c r="E151" s="191" t="s">
        <v>331</v>
      </c>
      <c r="F151" s="192" t="s">
        <v>332</v>
      </c>
      <c r="G151" s="193" t="s">
        <v>146</v>
      </c>
      <c r="H151" s="194">
        <v>66</v>
      </c>
      <c r="I151" s="195"/>
      <c r="J151" s="196">
        <f>ROUND(I151*H151,2)</f>
        <v>0</v>
      </c>
      <c r="K151" s="192" t="s">
        <v>21</v>
      </c>
      <c r="L151" s="58"/>
      <c r="M151" s="197" t="s">
        <v>21</v>
      </c>
      <c r="N151" s="198" t="s">
        <v>46</v>
      </c>
      <c r="O151" s="39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AR151" s="21" t="s">
        <v>142</v>
      </c>
      <c r="AT151" s="21" t="s">
        <v>138</v>
      </c>
      <c r="AU151" s="21" t="s">
        <v>85</v>
      </c>
      <c r="AY151" s="21" t="s">
        <v>135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21" t="s">
        <v>83</v>
      </c>
      <c r="BK151" s="201">
        <f>ROUND(I151*H151,2)</f>
        <v>0</v>
      </c>
      <c r="BL151" s="21" t="s">
        <v>142</v>
      </c>
      <c r="BM151" s="21" t="s">
        <v>333</v>
      </c>
    </row>
    <row r="152" spans="2:65" s="1" customFormat="1" ht="22.5" customHeight="1">
      <c r="B152" s="38"/>
      <c r="C152" s="190" t="s">
        <v>334</v>
      </c>
      <c r="D152" s="190" t="s">
        <v>138</v>
      </c>
      <c r="E152" s="191" t="s">
        <v>335</v>
      </c>
      <c r="F152" s="192" t="s">
        <v>336</v>
      </c>
      <c r="G152" s="193" t="s">
        <v>146</v>
      </c>
      <c r="H152" s="194">
        <v>33</v>
      </c>
      <c r="I152" s="195"/>
      <c r="J152" s="196">
        <f>ROUND(I152*H152,2)</f>
        <v>0</v>
      </c>
      <c r="K152" s="192" t="s">
        <v>21</v>
      </c>
      <c r="L152" s="58"/>
      <c r="M152" s="197" t="s">
        <v>21</v>
      </c>
      <c r="N152" s="198" t="s">
        <v>46</v>
      </c>
      <c r="O152" s="39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AR152" s="21" t="s">
        <v>142</v>
      </c>
      <c r="AT152" s="21" t="s">
        <v>138</v>
      </c>
      <c r="AU152" s="21" t="s">
        <v>85</v>
      </c>
      <c r="AY152" s="21" t="s">
        <v>135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21" t="s">
        <v>83</v>
      </c>
      <c r="BK152" s="201">
        <f>ROUND(I152*H152,2)</f>
        <v>0</v>
      </c>
      <c r="BL152" s="21" t="s">
        <v>142</v>
      </c>
      <c r="BM152" s="21" t="s">
        <v>337</v>
      </c>
    </row>
    <row r="153" spans="2:65" s="1" customFormat="1" ht="22.5" customHeight="1">
      <c r="B153" s="38"/>
      <c r="C153" s="190" t="s">
        <v>338</v>
      </c>
      <c r="D153" s="190" t="s">
        <v>138</v>
      </c>
      <c r="E153" s="191" t="s">
        <v>165</v>
      </c>
      <c r="F153" s="192" t="s">
        <v>166</v>
      </c>
      <c r="G153" s="193" t="s">
        <v>146</v>
      </c>
      <c r="H153" s="194">
        <v>66</v>
      </c>
      <c r="I153" s="195"/>
      <c r="J153" s="196">
        <f>ROUND(I153*H153,2)</f>
        <v>0</v>
      </c>
      <c r="K153" s="192" t="s">
        <v>21</v>
      </c>
      <c r="L153" s="58"/>
      <c r="M153" s="197" t="s">
        <v>21</v>
      </c>
      <c r="N153" s="198" t="s">
        <v>46</v>
      </c>
      <c r="O153" s="39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AR153" s="21" t="s">
        <v>142</v>
      </c>
      <c r="AT153" s="21" t="s">
        <v>138</v>
      </c>
      <c r="AU153" s="21" t="s">
        <v>85</v>
      </c>
      <c r="AY153" s="21" t="s">
        <v>135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21" t="s">
        <v>83</v>
      </c>
      <c r="BK153" s="201">
        <f>ROUND(I153*H153,2)</f>
        <v>0</v>
      </c>
      <c r="BL153" s="21" t="s">
        <v>142</v>
      </c>
      <c r="BM153" s="21" t="s">
        <v>339</v>
      </c>
    </row>
    <row r="154" spans="2:65" s="1" customFormat="1" ht="22.5" customHeight="1">
      <c r="B154" s="38"/>
      <c r="C154" s="202" t="s">
        <v>340</v>
      </c>
      <c r="D154" s="202" t="s">
        <v>152</v>
      </c>
      <c r="E154" s="203" t="s">
        <v>171</v>
      </c>
      <c r="F154" s="204" t="s">
        <v>172</v>
      </c>
      <c r="G154" s="205" t="s">
        <v>173</v>
      </c>
      <c r="H154" s="206">
        <v>3.4000000000000002E-2</v>
      </c>
      <c r="I154" s="207"/>
      <c r="J154" s="208">
        <f>ROUND(I154*H154,2)</f>
        <v>0</v>
      </c>
      <c r="K154" s="204" t="s">
        <v>21</v>
      </c>
      <c r="L154" s="209"/>
      <c r="M154" s="210" t="s">
        <v>21</v>
      </c>
      <c r="N154" s="211" t="s">
        <v>46</v>
      </c>
      <c r="O154" s="39"/>
      <c r="P154" s="199">
        <f>O154*H154</f>
        <v>0</v>
      </c>
      <c r="Q154" s="199">
        <v>1.09E-3</v>
      </c>
      <c r="R154" s="199">
        <f>Q154*H154</f>
        <v>3.7060000000000001E-5</v>
      </c>
      <c r="S154" s="199">
        <v>0</v>
      </c>
      <c r="T154" s="200">
        <f>S154*H154</f>
        <v>0</v>
      </c>
      <c r="AR154" s="21" t="s">
        <v>155</v>
      </c>
      <c r="AT154" s="21" t="s">
        <v>152</v>
      </c>
      <c r="AU154" s="21" t="s">
        <v>85</v>
      </c>
      <c r="AY154" s="21" t="s">
        <v>135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21" t="s">
        <v>83</v>
      </c>
      <c r="BK154" s="201">
        <f>ROUND(I154*H154,2)</f>
        <v>0</v>
      </c>
      <c r="BL154" s="21" t="s">
        <v>142</v>
      </c>
      <c r="BM154" s="21" t="s">
        <v>341</v>
      </c>
    </row>
    <row r="155" spans="2:65" s="1" customFormat="1" ht="24">
      <c r="B155" s="38"/>
      <c r="C155" s="60"/>
      <c r="D155" s="225" t="s">
        <v>168</v>
      </c>
      <c r="E155" s="60"/>
      <c r="F155" s="226" t="s">
        <v>175</v>
      </c>
      <c r="G155" s="60"/>
      <c r="H155" s="60"/>
      <c r="I155" s="160"/>
      <c r="J155" s="60"/>
      <c r="K155" s="60"/>
      <c r="L155" s="58"/>
      <c r="M155" s="224"/>
      <c r="N155" s="39"/>
      <c r="O155" s="39"/>
      <c r="P155" s="39"/>
      <c r="Q155" s="39"/>
      <c r="R155" s="39"/>
      <c r="S155" s="39"/>
      <c r="T155" s="75"/>
      <c r="AT155" s="21" t="s">
        <v>168</v>
      </c>
      <c r="AU155" s="21" t="s">
        <v>85</v>
      </c>
    </row>
    <row r="156" spans="2:65" s="11" customFormat="1" ht="12">
      <c r="B156" s="212"/>
      <c r="C156" s="213"/>
      <c r="D156" s="225" t="s">
        <v>157</v>
      </c>
      <c r="E156" s="213"/>
      <c r="F156" s="227" t="s">
        <v>342</v>
      </c>
      <c r="G156" s="213"/>
      <c r="H156" s="228">
        <v>3.4000000000000002E-2</v>
      </c>
      <c r="I156" s="217"/>
      <c r="J156" s="213"/>
      <c r="K156" s="213"/>
      <c r="L156" s="218"/>
      <c r="M156" s="219"/>
      <c r="N156" s="220"/>
      <c r="O156" s="220"/>
      <c r="P156" s="220"/>
      <c r="Q156" s="220"/>
      <c r="R156" s="220"/>
      <c r="S156" s="220"/>
      <c r="T156" s="221"/>
      <c r="AT156" s="222" t="s">
        <v>157</v>
      </c>
      <c r="AU156" s="222" t="s">
        <v>85</v>
      </c>
      <c r="AV156" s="11" t="s">
        <v>85</v>
      </c>
      <c r="AW156" s="11" t="s">
        <v>6</v>
      </c>
      <c r="AX156" s="11" t="s">
        <v>83</v>
      </c>
      <c r="AY156" s="222" t="s">
        <v>135</v>
      </c>
    </row>
    <row r="157" spans="2:65" s="10" customFormat="1" ht="29.85" customHeight="1">
      <c r="B157" s="173"/>
      <c r="C157" s="174"/>
      <c r="D157" s="187" t="s">
        <v>74</v>
      </c>
      <c r="E157" s="188" t="s">
        <v>159</v>
      </c>
      <c r="F157" s="188" t="s">
        <v>343</v>
      </c>
      <c r="G157" s="174"/>
      <c r="H157" s="174"/>
      <c r="I157" s="177"/>
      <c r="J157" s="189">
        <f>BK157</f>
        <v>0</v>
      </c>
      <c r="K157" s="174"/>
      <c r="L157" s="179"/>
      <c r="M157" s="180"/>
      <c r="N157" s="181"/>
      <c r="O157" s="181"/>
      <c r="P157" s="182">
        <f>SUM(P158:P163)</f>
        <v>0</v>
      </c>
      <c r="Q157" s="181"/>
      <c r="R157" s="182">
        <f>SUM(R158:R163)</f>
        <v>87.460070599999995</v>
      </c>
      <c r="S157" s="181"/>
      <c r="T157" s="183">
        <f>SUM(T158:T163)</f>
        <v>0</v>
      </c>
      <c r="AR157" s="184" t="s">
        <v>83</v>
      </c>
      <c r="AT157" s="185" t="s">
        <v>74</v>
      </c>
      <c r="AU157" s="185" t="s">
        <v>83</v>
      </c>
      <c r="AY157" s="184" t="s">
        <v>135</v>
      </c>
      <c r="BK157" s="186">
        <f>SUM(BK158:BK163)</f>
        <v>0</v>
      </c>
    </row>
    <row r="158" spans="2:65" s="1" customFormat="1" ht="22.5" customHeight="1">
      <c r="B158" s="38"/>
      <c r="C158" s="190" t="s">
        <v>344</v>
      </c>
      <c r="D158" s="190" t="s">
        <v>138</v>
      </c>
      <c r="E158" s="191" t="s">
        <v>345</v>
      </c>
      <c r="F158" s="192" t="s">
        <v>346</v>
      </c>
      <c r="G158" s="193" t="s">
        <v>146</v>
      </c>
      <c r="H158" s="194">
        <v>99.694000000000003</v>
      </c>
      <c r="I158" s="195"/>
      <c r="J158" s="196">
        <f>ROUND(I158*H158,2)</f>
        <v>0</v>
      </c>
      <c r="K158" s="192" t="s">
        <v>347</v>
      </c>
      <c r="L158" s="58"/>
      <c r="M158" s="197" t="s">
        <v>21</v>
      </c>
      <c r="N158" s="198" t="s">
        <v>46</v>
      </c>
      <c r="O158" s="39"/>
      <c r="P158" s="199">
        <f>O158*H158</f>
        <v>0</v>
      </c>
      <c r="Q158" s="199">
        <v>9.8199999999999996E-2</v>
      </c>
      <c r="R158" s="199">
        <f>Q158*H158</f>
        <v>9.7899507999999997</v>
      </c>
      <c r="S158" s="199">
        <v>0</v>
      </c>
      <c r="T158" s="200">
        <f>S158*H158</f>
        <v>0</v>
      </c>
      <c r="AR158" s="21" t="s">
        <v>142</v>
      </c>
      <c r="AT158" s="21" t="s">
        <v>138</v>
      </c>
      <c r="AU158" s="21" t="s">
        <v>85</v>
      </c>
      <c r="AY158" s="21" t="s">
        <v>135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21" t="s">
        <v>83</v>
      </c>
      <c r="BK158" s="201">
        <f>ROUND(I158*H158,2)</f>
        <v>0</v>
      </c>
      <c r="BL158" s="21" t="s">
        <v>142</v>
      </c>
      <c r="BM158" s="21" t="s">
        <v>348</v>
      </c>
    </row>
    <row r="159" spans="2:65" s="1" customFormat="1" ht="22.5" customHeight="1">
      <c r="B159" s="38"/>
      <c r="C159" s="190" t="s">
        <v>349</v>
      </c>
      <c r="D159" s="190" t="s">
        <v>138</v>
      </c>
      <c r="E159" s="191" t="s">
        <v>350</v>
      </c>
      <c r="F159" s="192" t="s">
        <v>351</v>
      </c>
      <c r="G159" s="193" t="s">
        <v>146</v>
      </c>
      <c r="H159" s="194">
        <v>99.694000000000003</v>
      </c>
      <c r="I159" s="195"/>
      <c r="J159" s="196">
        <f>ROUND(I159*H159,2)</f>
        <v>0</v>
      </c>
      <c r="K159" s="192" t="s">
        <v>347</v>
      </c>
      <c r="L159" s="58"/>
      <c r="M159" s="197" t="s">
        <v>21</v>
      </c>
      <c r="N159" s="198" t="s">
        <v>46</v>
      </c>
      <c r="O159" s="39"/>
      <c r="P159" s="199">
        <f>O159*H159</f>
        <v>0</v>
      </c>
      <c r="Q159" s="199">
        <v>0.378</v>
      </c>
      <c r="R159" s="199">
        <f>Q159*H159</f>
        <v>37.684331999999998</v>
      </c>
      <c r="S159" s="199">
        <v>0</v>
      </c>
      <c r="T159" s="200">
        <f>S159*H159</f>
        <v>0</v>
      </c>
      <c r="AR159" s="21" t="s">
        <v>142</v>
      </c>
      <c r="AT159" s="21" t="s">
        <v>138</v>
      </c>
      <c r="AU159" s="21" t="s">
        <v>85</v>
      </c>
      <c r="AY159" s="21" t="s">
        <v>135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21" t="s">
        <v>83</v>
      </c>
      <c r="BK159" s="201">
        <f>ROUND(I159*H159,2)</f>
        <v>0</v>
      </c>
      <c r="BL159" s="21" t="s">
        <v>142</v>
      </c>
      <c r="BM159" s="21" t="s">
        <v>352</v>
      </c>
    </row>
    <row r="160" spans="2:65" s="1" customFormat="1" ht="44.25" customHeight="1">
      <c r="B160" s="38"/>
      <c r="C160" s="190" t="s">
        <v>353</v>
      </c>
      <c r="D160" s="190" t="s">
        <v>138</v>
      </c>
      <c r="E160" s="191" t="s">
        <v>354</v>
      </c>
      <c r="F160" s="192" t="s">
        <v>355</v>
      </c>
      <c r="G160" s="193" t="s">
        <v>146</v>
      </c>
      <c r="H160" s="194">
        <v>99.694000000000003</v>
      </c>
      <c r="I160" s="195"/>
      <c r="J160" s="196">
        <f>ROUND(I160*H160,2)</f>
        <v>0</v>
      </c>
      <c r="K160" s="192" t="s">
        <v>347</v>
      </c>
      <c r="L160" s="58"/>
      <c r="M160" s="197" t="s">
        <v>21</v>
      </c>
      <c r="N160" s="198" t="s">
        <v>46</v>
      </c>
      <c r="O160" s="39"/>
      <c r="P160" s="199">
        <f>O160*H160</f>
        <v>0</v>
      </c>
      <c r="Q160" s="199">
        <v>0.1837</v>
      </c>
      <c r="R160" s="199">
        <f>Q160*H160</f>
        <v>18.3137878</v>
      </c>
      <c r="S160" s="199">
        <v>0</v>
      </c>
      <c r="T160" s="200">
        <f>S160*H160</f>
        <v>0</v>
      </c>
      <c r="AR160" s="21" t="s">
        <v>142</v>
      </c>
      <c r="AT160" s="21" t="s">
        <v>138</v>
      </c>
      <c r="AU160" s="21" t="s">
        <v>85</v>
      </c>
      <c r="AY160" s="21" t="s">
        <v>135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21" t="s">
        <v>83</v>
      </c>
      <c r="BK160" s="201">
        <f>ROUND(I160*H160,2)</f>
        <v>0</v>
      </c>
      <c r="BL160" s="21" t="s">
        <v>142</v>
      </c>
      <c r="BM160" s="21" t="s">
        <v>356</v>
      </c>
    </row>
    <row r="161" spans="2:65" s="1" customFormat="1" ht="22.5" customHeight="1">
      <c r="B161" s="38"/>
      <c r="C161" s="202" t="s">
        <v>357</v>
      </c>
      <c r="D161" s="202" t="s">
        <v>152</v>
      </c>
      <c r="E161" s="203" t="s">
        <v>358</v>
      </c>
      <c r="F161" s="204" t="s">
        <v>359</v>
      </c>
      <c r="G161" s="205" t="s">
        <v>189</v>
      </c>
      <c r="H161" s="206">
        <v>21.672000000000001</v>
      </c>
      <c r="I161" s="207"/>
      <c r="J161" s="208">
        <f>ROUND(I161*H161,2)</f>
        <v>0</v>
      </c>
      <c r="K161" s="204" t="s">
        <v>347</v>
      </c>
      <c r="L161" s="209"/>
      <c r="M161" s="210" t="s">
        <v>21</v>
      </c>
      <c r="N161" s="211" t="s">
        <v>46</v>
      </c>
      <c r="O161" s="39"/>
      <c r="P161" s="199">
        <f>O161*H161</f>
        <v>0</v>
      </c>
      <c r="Q161" s="199">
        <v>1</v>
      </c>
      <c r="R161" s="199">
        <f>Q161*H161</f>
        <v>21.672000000000001</v>
      </c>
      <c r="S161" s="199">
        <v>0</v>
      </c>
      <c r="T161" s="200">
        <f>S161*H161</f>
        <v>0</v>
      </c>
      <c r="AR161" s="21" t="s">
        <v>155</v>
      </c>
      <c r="AT161" s="21" t="s">
        <v>152</v>
      </c>
      <c r="AU161" s="21" t="s">
        <v>85</v>
      </c>
      <c r="AY161" s="21" t="s">
        <v>135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21" t="s">
        <v>83</v>
      </c>
      <c r="BK161" s="201">
        <f>ROUND(I161*H161,2)</f>
        <v>0</v>
      </c>
      <c r="BL161" s="21" t="s">
        <v>142</v>
      </c>
      <c r="BM161" s="21" t="s">
        <v>360</v>
      </c>
    </row>
    <row r="162" spans="2:65" s="1" customFormat="1" ht="24">
      <c r="B162" s="38"/>
      <c r="C162" s="60"/>
      <c r="D162" s="225" t="s">
        <v>168</v>
      </c>
      <c r="E162" s="60"/>
      <c r="F162" s="226" t="s">
        <v>361</v>
      </c>
      <c r="G162" s="60"/>
      <c r="H162" s="60"/>
      <c r="I162" s="160"/>
      <c r="J162" s="60"/>
      <c r="K162" s="60"/>
      <c r="L162" s="58"/>
      <c r="M162" s="224"/>
      <c r="N162" s="39"/>
      <c r="O162" s="39"/>
      <c r="P162" s="39"/>
      <c r="Q162" s="39"/>
      <c r="R162" s="39"/>
      <c r="S162" s="39"/>
      <c r="T162" s="75"/>
      <c r="AT162" s="21" t="s">
        <v>168</v>
      </c>
      <c r="AU162" s="21" t="s">
        <v>85</v>
      </c>
    </row>
    <row r="163" spans="2:65" s="11" customFormat="1" ht="12">
      <c r="B163" s="212"/>
      <c r="C163" s="213"/>
      <c r="D163" s="225" t="s">
        <v>157</v>
      </c>
      <c r="E163" s="213"/>
      <c r="F163" s="227" t="s">
        <v>362</v>
      </c>
      <c r="G163" s="213"/>
      <c r="H163" s="228">
        <v>21.672000000000001</v>
      </c>
      <c r="I163" s="217"/>
      <c r="J163" s="213"/>
      <c r="K163" s="213"/>
      <c r="L163" s="218"/>
      <c r="M163" s="219"/>
      <c r="N163" s="220"/>
      <c r="O163" s="220"/>
      <c r="P163" s="220"/>
      <c r="Q163" s="220"/>
      <c r="R163" s="220"/>
      <c r="S163" s="220"/>
      <c r="T163" s="221"/>
      <c r="AT163" s="222" t="s">
        <v>157</v>
      </c>
      <c r="AU163" s="222" t="s">
        <v>85</v>
      </c>
      <c r="AV163" s="11" t="s">
        <v>85</v>
      </c>
      <c r="AW163" s="11" t="s">
        <v>6</v>
      </c>
      <c r="AX163" s="11" t="s">
        <v>83</v>
      </c>
      <c r="AY163" s="222" t="s">
        <v>135</v>
      </c>
    </row>
    <row r="164" spans="2:65" s="10" customFormat="1" ht="29.85" customHeight="1">
      <c r="B164" s="173"/>
      <c r="C164" s="174"/>
      <c r="D164" s="187" t="s">
        <v>74</v>
      </c>
      <c r="E164" s="188" t="s">
        <v>363</v>
      </c>
      <c r="F164" s="188" t="s">
        <v>364</v>
      </c>
      <c r="G164" s="174"/>
      <c r="H164" s="174"/>
      <c r="I164" s="177"/>
      <c r="J164" s="189">
        <f>BK164</f>
        <v>0</v>
      </c>
      <c r="K164" s="174"/>
      <c r="L164" s="179"/>
      <c r="M164" s="180"/>
      <c r="N164" s="181"/>
      <c r="O164" s="181"/>
      <c r="P164" s="182">
        <f>P165</f>
        <v>0</v>
      </c>
      <c r="Q164" s="181"/>
      <c r="R164" s="182">
        <f>R165</f>
        <v>0</v>
      </c>
      <c r="S164" s="181"/>
      <c r="T164" s="183">
        <f>T165</f>
        <v>0</v>
      </c>
      <c r="AR164" s="184" t="s">
        <v>83</v>
      </c>
      <c r="AT164" s="185" t="s">
        <v>74</v>
      </c>
      <c r="AU164" s="185" t="s">
        <v>83</v>
      </c>
      <c r="AY164" s="184" t="s">
        <v>135</v>
      </c>
      <c r="BK164" s="186">
        <f>BK165</f>
        <v>0</v>
      </c>
    </row>
    <row r="165" spans="2:65" s="1" customFormat="1" ht="22.5" customHeight="1">
      <c r="B165" s="38"/>
      <c r="C165" s="190" t="s">
        <v>365</v>
      </c>
      <c r="D165" s="190" t="s">
        <v>138</v>
      </c>
      <c r="E165" s="191" t="s">
        <v>366</v>
      </c>
      <c r="F165" s="192" t="s">
        <v>367</v>
      </c>
      <c r="G165" s="193" t="s">
        <v>189</v>
      </c>
      <c r="H165" s="194">
        <v>93.382999999999996</v>
      </c>
      <c r="I165" s="195"/>
      <c r="J165" s="196">
        <f>ROUND(I165*H165,2)</f>
        <v>0</v>
      </c>
      <c r="K165" s="192" t="s">
        <v>21</v>
      </c>
      <c r="L165" s="58"/>
      <c r="M165" s="197" t="s">
        <v>21</v>
      </c>
      <c r="N165" s="229" t="s">
        <v>46</v>
      </c>
      <c r="O165" s="230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AR165" s="21" t="s">
        <v>142</v>
      </c>
      <c r="AT165" s="21" t="s">
        <v>138</v>
      </c>
      <c r="AU165" s="21" t="s">
        <v>85</v>
      </c>
      <c r="AY165" s="21" t="s">
        <v>135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21" t="s">
        <v>83</v>
      </c>
      <c r="BK165" s="201">
        <f>ROUND(I165*H165,2)</f>
        <v>0</v>
      </c>
      <c r="BL165" s="21" t="s">
        <v>142</v>
      </c>
      <c r="BM165" s="21" t="s">
        <v>368</v>
      </c>
    </row>
    <row r="166" spans="2:65" s="1" customFormat="1" ht="6.9" customHeight="1">
      <c r="B166" s="53"/>
      <c r="C166" s="54"/>
      <c r="D166" s="54"/>
      <c r="E166" s="54"/>
      <c r="F166" s="54"/>
      <c r="G166" s="54"/>
      <c r="H166" s="54"/>
      <c r="I166" s="136"/>
      <c r="J166" s="54"/>
      <c r="K166" s="54"/>
      <c r="L166" s="58"/>
    </row>
  </sheetData>
  <sheetProtection algorithmName="SHA-512" hashValue="SntY/IvnjZdhDxqo58dgSQkmV5S5ISshGZuaBGBFp6JNwVL1Q5GYNZ+GW6YA7p6N6O68MPOlQlHMvp9rRidBOw==" saltValue="SyI6Vn3l6w+OTiUpaWGUvQ==" spinCount="100000" sheet="1" objects="1" scenarios="1" formatCells="0" formatColumns="0" formatRows="0" sort="0" autoFilter="0"/>
  <autoFilter ref="C81:K165" xr:uid="{00000000-0009-0000-0000-000001000000}"/>
  <mergeCells count="9"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81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167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101</v>
      </c>
      <c r="G1" s="359" t="s">
        <v>102</v>
      </c>
      <c r="H1" s="359"/>
      <c r="I1" s="112"/>
      <c r="J1" s="111" t="s">
        <v>103</v>
      </c>
      <c r="K1" s="110" t="s">
        <v>104</v>
      </c>
      <c r="L1" s="111" t="s">
        <v>105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351"/>
      <c r="M2" s="351"/>
      <c r="N2" s="351"/>
      <c r="O2" s="351"/>
      <c r="P2" s="351"/>
      <c r="Q2" s="351"/>
      <c r="R2" s="351"/>
      <c r="S2" s="351"/>
      <c r="T2" s="351"/>
      <c r="U2" s="351"/>
      <c r="V2" s="351"/>
      <c r="AT2" s="21" t="s">
        <v>88</v>
      </c>
    </row>
    <row r="3" spans="1:70" ht="6.9" customHeight="1">
      <c r="B3" s="22"/>
      <c r="C3" s="23"/>
      <c r="D3" s="23"/>
      <c r="E3" s="23"/>
      <c r="F3" s="23"/>
      <c r="G3" s="23"/>
      <c r="H3" s="23"/>
      <c r="I3" s="113"/>
      <c r="J3" s="23"/>
      <c r="K3" s="24"/>
      <c r="AT3" s="21" t="s">
        <v>85</v>
      </c>
    </row>
    <row r="4" spans="1:70" ht="36.9" customHeight="1">
      <c r="B4" s="25"/>
      <c r="C4" s="26"/>
      <c r="D4" s="27" t="s">
        <v>106</v>
      </c>
      <c r="E4" s="26"/>
      <c r="F4" s="26"/>
      <c r="G4" s="26"/>
      <c r="H4" s="26"/>
      <c r="I4" s="114"/>
      <c r="J4" s="26"/>
      <c r="K4" s="28"/>
      <c r="M4" s="29" t="s">
        <v>12</v>
      </c>
      <c r="AT4" s="21" t="s">
        <v>6</v>
      </c>
    </row>
    <row r="5" spans="1:70" ht="6.9" customHeight="1">
      <c r="B5" s="25"/>
      <c r="C5" s="26"/>
      <c r="D5" s="26"/>
      <c r="E5" s="26"/>
      <c r="F5" s="26"/>
      <c r="G5" s="26"/>
      <c r="H5" s="26"/>
      <c r="I5" s="114"/>
      <c r="J5" s="26"/>
      <c r="K5" s="28"/>
    </row>
    <row r="6" spans="1:70" ht="13.2">
      <c r="B6" s="25"/>
      <c r="C6" s="26"/>
      <c r="D6" s="34" t="s">
        <v>18</v>
      </c>
      <c r="E6" s="26"/>
      <c r="F6" s="26"/>
      <c r="G6" s="26"/>
      <c r="H6" s="26"/>
      <c r="I6" s="114"/>
      <c r="J6" s="26"/>
      <c r="K6" s="28"/>
    </row>
    <row r="7" spans="1:70" ht="22.5" customHeight="1">
      <c r="B7" s="25"/>
      <c r="C7" s="26"/>
      <c r="D7" s="26"/>
      <c r="E7" s="352" t="str">
        <f>'Rekapitulace stavby'!K6</f>
        <v>Vegetační úpravy vybraných kruhových objezdů v Třebíči</v>
      </c>
      <c r="F7" s="353"/>
      <c r="G7" s="353"/>
      <c r="H7" s="353"/>
      <c r="I7" s="114"/>
      <c r="J7" s="26"/>
      <c r="K7" s="28"/>
    </row>
    <row r="8" spans="1:70" s="1" customFormat="1" ht="13.2">
      <c r="B8" s="38"/>
      <c r="C8" s="39"/>
      <c r="D8" s="34" t="s">
        <v>107</v>
      </c>
      <c r="E8" s="39"/>
      <c r="F8" s="39"/>
      <c r="G8" s="39"/>
      <c r="H8" s="39"/>
      <c r="I8" s="115"/>
      <c r="J8" s="39"/>
      <c r="K8" s="42"/>
    </row>
    <row r="9" spans="1:70" s="1" customFormat="1" ht="36.9" customHeight="1">
      <c r="B9" s="38"/>
      <c r="C9" s="39"/>
      <c r="D9" s="39"/>
      <c r="E9" s="354" t="s">
        <v>369</v>
      </c>
      <c r="F9" s="355"/>
      <c r="G9" s="355"/>
      <c r="H9" s="355"/>
      <c r="I9" s="115"/>
      <c r="J9" s="39"/>
      <c r="K9" s="42"/>
    </row>
    <row r="10" spans="1:70" s="1" customFormat="1" ht="12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6" t="s">
        <v>22</v>
      </c>
      <c r="J11" s="32" t="s">
        <v>21</v>
      </c>
      <c r="K11" s="42"/>
    </row>
    <row r="12" spans="1:70" s="1" customFormat="1" ht="14.4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6" t="s">
        <v>25</v>
      </c>
      <c r="J12" s="117" t="str">
        <f>'Rekapitulace stavby'!AN8</f>
        <v>15. 9. 2019</v>
      </c>
      <c r="K12" s="42"/>
    </row>
    <row r="13" spans="1:70" s="1" customFormat="1" ht="10.8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" customHeight="1">
      <c r="B14" s="38"/>
      <c r="C14" s="39"/>
      <c r="D14" s="34" t="s">
        <v>27</v>
      </c>
      <c r="E14" s="39"/>
      <c r="F14" s="39"/>
      <c r="G14" s="39"/>
      <c r="H14" s="39"/>
      <c r="I14" s="116" t="s">
        <v>28</v>
      </c>
      <c r="J14" s="32" t="s">
        <v>29</v>
      </c>
      <c r="K14" s="42"/>
    </row>
    <row r="15" spans="1:70" s="1" customFormat="1" ht="18" customHeight="1">
      <c r="B15" s="38"/>
      <c r="C15" s="39"/>
      <c r="D15" s="39"/>
      <c r="E15" s="32" t="s">
        <v>30</v>
      </c>
      <c r="F15" s="39"/>
      <c r="G15" s="39"/>
      <c r="H15" s="39"/>
      <c r="I15" s="116" t="s">
        <v>31</v>
      </c>
      <c r="J15" s="32" t="s">
        <v>32</v>
      </c>
      <c r="K15" s="42"/>
    </row>
    <row r="16" spans="1:70" s="1" customFormat="1" ht="6.9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" customHeight="1">
      <c r="B17" s="38"/>
      <c r="C17" s="39"/>
      <c r="D17" s="34" t="s">
        <v>33</v>
      </c>
      <c r="E17" s="39"/>
      <c r="F17" s="39"/>
      <c r="G17" s="39"/>
      <c r="H17" s="39"/>
      <c r="I17" s="116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6" t="s">
        <v>31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" customHeight="1">
      <c r="B20" s="38"/>
      <c r="C20" s="39"/>
      <c r="D20" s="34" t="s">
        <v>35</v>
      </c>
      <c r="E20" s="39"/>
      <c r="F20" s="39"/>
      <c r="G20" s="39"/>
      <c r="H20" s="39"/>
      <c r="I20" s="116" t="s">
        <v>28</v>
      </c>
      <c r="J20" s="32" t="s">
        <v>36</v>
      </c>
      <c r="K20" s="42"/>
    </row>
    <row r="21" spans="2:11" s="1" customFormat="1" ht="18" customHeight="1">
      <c r="B21" s="38"/>
      <c r="C21" s="39"/>
      <c r="D21" s="39"/>
      <c r="E21" s="32" t="s">
        <v>37</v>
      </c>
      <c r="F21" s="39"/>
      <c r="G21" s="39"/>
      <c r="H21" s="39"/>
      <c r="I21" s="116" t="s">
        <v>31</v>
      </c>
      <c r="J21" s="32" t="s">
        <v>38</v>
      </c>
      <c r="K21" s="42"/>
    </row>
    <row r="22" spans="2:11" s="1" customFormat="1" ht="6.9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" customHeight="1">
      <c r="B23" s="38"/>
      <c r="C23" s="39"/>
      <c r="D23" s="34" t="s">
        <v>40</v>
      </c>
      <c r="E23" s="39"/>
      <c r="F23" s="39"/>
      <c r="G23" s="39"/>
      <c r="H23" s="39"/>
      <c r="I23" s="115"/>
      <c r="J23" s="39"/>
      <c r="K23" s="42"/>
    </row>
    <row r="24" spans="2:11" s="6" customFormat="1" ht="22.5" customHeight="1">
      <c r="B24" s="118"/>
      <c r="C24" s="119"/>
      <c r="D24" s="119"/>
      <c r="E24" s="321" t="s">
        <v>21</v>
      </c>
      <c r="F24" s="321"/>
      <c r="G24" s="321"/>
      <c r="H24" s="321"/>
      <c r="I24" s="120"/>
      <c r="J24" s="119"/>
      <c r="K24" s="121"/>
    </row>
    <row r="25" spans="2:11" s="1" customFormat="1" ht="6.9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41</v>
      </c>
      <c r="E27" s="39"/>
      <c r="F27" s="39"/>
      <c r="G27" s="39"/>
      <c r="H27" s="39"/>
      <c r="I27" s="115"/>
      <c r="J27" s="125">
        <f>ROUND(J82,2)</f>
        <v>0</v>
      </c>
      <c r="K27" s="42"/>
    </row>
    <row r="28" spans="2:11" s="1" customFormat="1" ht="6.9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" customHeight="1">
      <c r="B29" s="38"/>
      <c r="C29" s="39"/>
      <c r="D29" s="39"/>
      <c r="E29" s="39"/>
      <c r="F29" s="43" t="s">
        <v>43</v>
      </c>
      <c r="G29" s="39"/>
      <c r="H29" s="39"/>
      <c r="I29" s="126" t="s">
        <v>42</v>
      </c>
      <c r="J29" s="43" t="s">
        <v>44</v>
      </c>
      <c r="K29" s="42"/>
    </row>
    <row r="30" spans="2:11" s="1" customFormat="1" ht="14.4" customHeight="1">
      <c r="B30" s="38"/>
      <c r="C30" s="39"/>
      <c r="D30" s="46" t="s">
        <v>45</v>
      </c>
      <c r="E30" s="46" t="s">
        <v>46</v>
      </c>
      <c r="F30" s="127">
        <f>ROUND(SUM(BE82:BE166), 2)</f>
        <v>0</v>
      </c>
      <c r="G30" s="39"/>
      <c r="H30" s="39"/>
      <c r="I30" s="128">
        <v>0.21</v>
      </c>
      <c r="J30" s="127">
        <f>ROUND(ROUND((SUM(BE82:BE166)), 2)*I30, 2)</f>
        <v>0</v>
      </c>
      <c r="K30" s="42"/>
    </row>
    <row r="31" spans="2:11" s="1" customFormat="1" ht="14.4" customHeight="1">
      <c r="B31" s="38"/>
      <c r="C31" s="39"/>
      <c r="D31" s="39"/>
      <c r="E31" s="46" t="s">
        <v>47</v>
      </c>
      <c r="F31" s="127">
        <f>ROUND(SUM(BF82:BF166), 2)</f>
        <v>0</v>
      </c>
      <c r="G31" s="39"/>
      <c r="H31" s="39"/>
      <c r="I31" s="128">
        <v>0.15</v>
      </c>
      <c r="J31" s="127">
        <f>ROUND(ROUND((SUM(BF82:BF166)), 2)*I31, 2)</f>
        <v>0</v>
      </c>
      <c r="K31" s="42"/>
    </row>
    <row r="32" spans="2:11" s="1" customFormat="1" ht="14.4" hidden="1" customHeight="1">
      <c r="B32" s="38"/>
      <c r="C32" s="39"/>
      <c r="D32" s="39"/>
      <c r="E32" s="46" t="s">
        <v>48</v>
      </c>
      <c r="F32" s="127">
        <f>ROUND(SUM(BG82:BG166),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" hidden="1" customHeight="1">
      <c r="B33" s="38"/>
      <c r="C33" s="39"/>
      <c r="D33" s="39"/>
      <c r="E33" s="46" t="s">
        <v>49</v>
      </c>
      <c r="F33" s="127">
        <f>ROUND(SUM(BH82:BH166),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" hidden="1" customHeight="1">
      <c r="B34" s="38"/>
      <c r="C34" s="39"/>
      <c r="D34" s="39"/>
      <c r="E34" s="46" t="s">
        <v>50</v>
      </c>
      <c r="F34" s="127">
        <f>ROUND(SUM(BI82:BI166),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51</v>
      </c>
      <c r="E36" s="76"/>
      <c r="F36" s="76"/>
      <c r="G36" s="131" t="s">
        <v>52</v>
      </c>
      <c r="H36" s="132" t="s">
        <v>53</v>
      </c>
      <c r="I36" s="133"/>
      <c r="J36" s="134">
        <f>SUM(J27:J34)</f>
        <v>0</v>
      </c>
      <c r="K36" s="135"/>
    </row>
    <row r="37" spans="2:11" s="1" customFormat="1" ht="14.4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" customHeight="1">
      <c r="B42" s="38"/>
      <c r="C42" s="27" t="s">
        <v>109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" customHeight="1">
      <c r="B44" s="38"/>
      <c r="C44" s="34" t="s">
        <v>18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22.5" customHeight="1">
      <c r="B45" s="38"/>
      <c r="C45" s="39"/>
      <c r="D45" s="39"/>
      <c r="E45" s="352" t="str">
        <f>E7</f>
        <v>Vegetační úpravy vybraných kruhových objezdů v Třebíči</v>
      </c>
      <c r="F45" s="353"/>
      <c r="G45" s="353"/>
      <c r="H45" s="353"/>
      <c r="I45" s="115"/>
      <c r="J45" s="39"/>
      <c r="K45" s="42"/>
    </row>
    <row r="46" spans="2:11" s="1" customFormat="1" ht="14.4" customHeight="1">
      <c r="B46" s="38"/>
      <c r="C46" s="34" t="s">
        <v>107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23.25" customHeight="1">
      <c r="B47" s="38"/>
      <c r="C47" s="39"/>
      <c r="D47" s="39"/>
      <c r="E47" s="354" t="str">
        <f>E9</f>
        <v>SO 03 - Kruhový objezd Míčova</v>
      </c>
      <c r="F47" s="355"/>
      <c r="G47" s="355"/>
      <c r="H47" s="355"/>
      <c r="I47" s="115"/>
      <c r="J47" s="39"/>
      <c r="K47" s="42"/>
    </row>
    <row r="48" spans="2:11" s="1" customFormat="1" ht="6.9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Třebíč</v>
      </c>
      <c r="G49" s="39"/>
      <c r="H49" s="39"/>
      <c r="I49" s="116" t="s">
        <v>25</v>
      </c>
      <c r="J49" s="117" t="str">
        <f>IF(J12="","",J12)</f>
        <v>15. 9. 2019</v>
      </c>
      <c r="K49" s="42"/>
    </row>
    <row r="50" spans="2:47" s="1" customFormat="1" ht="6.9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 ht="13.2">
      <c r="B51" s="38"/>
      <c r="C51" s="34" t="s">
        <v>27</v>
      </c>
      <c r="D51" s="39"/>
      <c r="E51" s="39"/>
      <c r="F51" s="32" t="str">
        <f>E15</f>
        <v>Město Třebíč,  Karlovo nám. 104/55, Třebíč</v>
      </c>
      <c r="G51" s="39"/>
      <c r="H51" s="39"/>
      <c r="I51" s="116" t="s">
        <v>35</v>
      </c>
      <c r="J51" s="32" t="str">
        <f>E21</f>
        <v>Ing. Vít Doležel</v>
      </c>
      <c r="K51" s="42"/>
    </row>
    <row r="52" spans="2:47" s="1" customFormat="1" ht="14.4" customHeight="1">
      <c r="B52" s="38"/>
      <c r="C52" s="34" t="s">
        <v>33</v>
      </c>
      <c r="D52" s="39"/>
      <c r="E52" s="39"/>
      <c r="F52" s="32" t="str">
        <f>IF(E18="","",E18)</f>
        <v/>
      </c>
      <c r="G52" s="39"/>
      <c r="H52" s="39"/>
      <c r="I52" s="115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110</v>
      </c>
      <c r="D54" s="129"/>
      <c r="E54" s="129"/>
      <c r="F54" s="129"/>
      <c r="G54" s="129"/>
      <c r="H54" s="129"/>
      <c r="I54" s="142"/>
      <c r="J54" s="143" t="s">
        <v>111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112</v>
      </c>
      <c r="D56" s="39"/>
      <c r="E56" s="39"/>
      <c r="F56" s="39"/>
      <c r="G56" s="39"/>
      <c r="H56" s="39"/>
      <c r="I56" s="115"/>
      <c r="J56" s="125">
        <f>J82</f>
        <v>0</v>
      </c>
      <c r="K56" s="42"/>
      <c r="AU56" s="21" t="s">
        <v>113</v>
      </c>
    </row>
    <row r="57" spans="2:47" s="7" customFormat="1" ht="24.9" customHeight="1">
      <c r="B57" s="146"/>
      <c r="C57" s="147"/>
      <c r="D57" s="148" t="s">
        <v>114</v>
      </c>
      <c r="E57" s="149"/>
      <c r="F57" s="149"/>
      <c r="G57" s="149"/>
      <c r="H57" s="149"/>
      <c r="I57" s="150"/>
      <c r="J57" s="151">
        <f>J83</f>
        <v>0</v>
      </c>
      <c r="K57" s="152"/>
    </row>
    <row r="58" spans="2:47" s="8" customFormat="1" ht="19.95" customHeight="1">
      <c r="B58" s="153"/>
      <c r="C58" s="154"/>
      <c r="D58" s="155" t="s">
        <v>370</v>
      </c>
      <c r="E58" s="156"/>
      <c r="F58" s="156"/>
      <c r="G58" s="156"/>
      <c r="H58" s="156"/>
      <c r="I58" s="157"/>
      <c r="J58" s="158">
        <f>J84</f>
        <v>0</v>
      </c>
      <c r="K58" s="159"/>
    </row>
    <row r="59" spans="2:47" s="8" customFormat="1" ht="19.95" customHeight="1">
      <c r="B59" s="153"/>
      <c r="C59" s="154"/>
      <c r="D59" s="155" t="s">
        <v>115</v>
      </c>
      <c r="E59" s="156"/>
      <c r="F59" s="156"/>
      <c r="G59" s="156"/>
      <c r="H59" s="156"/>
      <c r="I59" s="157"/>
      <c r="J59" s="158">
        <f>J94</f>
        <v>0</v>
      </c>
      <c r="K59" s="159"/>
    </row>
    <row r="60" spans="2:47" s="8" customFormat="1" ht="19.95" customHeight="1">
      <c r="B60" s="153"/>
      <c r="C60" s="154"/>
      <c r="D60" s="155" t="s">
        <v>116</v>
      </c>
      <c r="E60" s="156"/>
      <c r="F60" s="156"/>
      <c r="G60" s="156"/>
      <c r="H60" s="156"/>
      <c r="I60" s="157"/>
      <c r="J60" s="158">
        <f>J125</f>
        <v>0</v>
      </c>
      <c r="K60" s="159"/>
    </row>
    <row r="61" spans="2:47" s="8" customFormat="1" ht="19.95" customHeight="1">
      <c r="B61" s="153"/>
      <c r="C61" s="154"/>
      <c r="D61" s="155" t="s">
        <v>118</v>
      </c>
      <c r="E61" s="156"/>
      <c r="F61" s="156"/>
      <c r="G61" s="156"/>
      <c r="H61" s="156"/>
      <c r="I61" s="157"/>
      <c r="J61" s="158">
        <f>J159</f>
        <v>0</v>
      </c>
      <c r="K61" s="159"/>
    </row>
    <row r="62" spans="2:47" s="8" customFormat="1" ht="19.95" customHeight="1">
      <c r="B62" s="153"/>
      <c r="C62" s="154"/>
      <c r="D62" s="155" t="s">
        <v>119</v>
      </c>
      <c r="E62" s="156"/>
      <c r="F62" s="156"/>
      <c r="G62" s="156"/>
      <c r="H62" s="156"/>
      <c r="I62" s="157"/>
      <c r="J62" s="158">
        <f>J165</f>
        <v>0</v>
      </c>
      <c r="K62" s="159"/>
    </row>
    <row r="63" spans="2:47" s="1" customFormat="1" ht="21.75" customHeight="1">
      <c r="B63" s="38"/>
      <c r="C63" s="39"/>
      <c r="D63" s="39"/>
      <c r="E63" s="39"/>
      <c r="F63" s="39"/>
      <c r="G63" s="39"/>
      <c r="H63" s="39"/>
      <c r="I63" s="115"/>
      <c r="J63" s="39"/>
      <c r="K63" s="42"/>
    </row>
    <row r="64" spans="2:47" s="1" customFormat="1" ht="6.9" customHeight="1">
      <c r="B64" s="53"/>
      <c r="C64" s="54"/>
      <c r="D64" s="54"/>
      <c r="E64" s="54"/>
      <c r="F64" s="54"/>
      <c r="G64" s="54"/>
      <c r="H64" s="54"/>
      <c r="I64" s="136"/>
      <c r="J64" s="54"/>
      <c r="K64" s="55"/>
    </row>
    <row r="68" spans="2:12" s="1" customFormat="1" ht="6.9" customHeight="1">
      <c r="B68" s="56"/>
      <c r="C68" s="57"/>
      <c r="D68" s="57"/>
      <c r="E68" s="57"/>
      <c r="F68" s="57"/>
      <c r="G68" s="57"/>
      <c r="H68" s="57"/>
      <c r="I68" s="139"/>
      <c r="J68" s="57"/>
      <c r="K68" s="57"/>
      <c r="L68" s="58"/>
    </row>
    <row r="69" spans="2:12" s="1" customFormat="1" ht="36.9" customHeight="1">
      <c r="B69" s="38"/>
      <c r="C69" s="59" t="s">
        <v>120</v>
      </c>
      <c r="D69" s="60"/>
      <c r="E69" s="60"/>
      <c r="F69" s="60"/>
      <c r="G69" s="60"/>
      <c r="H69" s="60"/>
      <c r="I69" s="160"/>
      <c r="J69" s="60"/>
      <c r="K69" s="60"/>
      <c r="L69" s="58"/>
    </row>
    <row r="70" spans="2:12" s="1" customFormat="1" ht="6.9" customHeight="1">
      <c r="B70" s="38"/>
      <c r="C70" s="60"/>
      <c r="D70" s="60"/>
      <c r="E70" s="60"/>
      <c r="F70" s="60"/>
      <c r="G70" s="60"/>
      <c r="H70" s="60"/>
      <c r="I70" s="160"/>
      <c r="J70" s="60"/>
      <c r="K70" s="60"/>
      <c r="L70" s="58"/>
    </row>
    <row r="71" spans="2:12" s="1" customFormat="1" ht="14.4" customHeight="1">
      <c r="B71" s="38"/>
      <c r="C71" s="62" t="s">
        <v>18</v>
      </c>
      <c r="D71" s="60"/>
      <c r="E71" s="60"/>
      <c r="F71" s="60"/>
      <c r="G71" s="60"/>
      <c r="H71" s="60"/>
      <c r="I71" s="160"/>
      <c r="J71" s="60"/>
      <c r="K71" s="60"/>
      <c r="L71" s="58"/>
    </row>
    <row r="72" spans="2:12" s="1" customFormat="1" ht="22.5" customHeight="1">
      <c r="B72" s="38"/>
      <c r="C72" s="60"/>
      <c r="D72" s="60"/>
      <c r="E72" s="356" t="str">
        <f>E7</f>
        <v>Vegetační úpravy vybraných kruhových objezdů v Třebíči</v>
      </c>
      <c r="F72" s="357"/>
      <c r="G72" s="357"/>
      <c r="H72" s="357"/>
      <c r="I72" s="160"/>
      <c r="J72" s="60"/>
      <c r="K72" s="60"/>
      <c r="L72" s="58"/>
    </row>
    <row r="73" spans="2:12" s="1" customFormat="1" ht="14.4" customHeight="1">
      <c r="B73" s="38"/>
      <c r="C73" s="62" t="s">
        <v>107</v>
      </c>
      <c r="D73" s="60"/>
      <c r="E73" s="60"/>
      <c r="F73" s="60"/>
      <c r="G73" s="60"/>
      <c r="H73" s="60"/>
      <c r="I73" s="160"/>
      <c r="J73" s="60"/>
      <c r="K73" s="60"/>
      <c r="L73" s="58"/>
    </row>
    <row r="74" spans="2:12" s="1" customFormat="1" ht="23.25" customHeight="1">
      <c r="B74" s="38"/>
      <c r="C74" s="60"/>
      <c r="D74" s="60"/>
      <c r="E74" s="332" t="str">
        <f>E9</f>
        <v>SO 03 - Kruhový objezd Míčova</v>
      </c>
      <c r="F74" s="358"/>
      <c r="G74" s="358"/>
      <c r="H74" s="358"/>
      <c r="I74" s="160"/>
      <c r="J74" s="60"/>
      <c r="K74" s="60"/>
      <c r="L74" s="58"/>
    </row>
    <row r="75" spans="2:12" s="1" customFormat="1" ht="6.9" customHeight="1">
      <c r="B75" s="38"/>
      <c r="C75" s="60"/>
      <c r="D75" s="60"/>
      <c r="E75" s="60"/>
      <c r="F75" s="60"/>
      <c r="G75" s="60"/>
      <c r="H75" s="60"/>
      <c r="I75" s="160"/>
      <c r="J75" s="60"/>
      <c r="K75" s="60"/>
      <c r="L75" s="58"/>
    </row>
    <row r="76" spans="2:12" s="1" customFormat="1" ht="18" customHeight="1">
      <c r="B76" s="38"/>
      <c r="C76" s="62" t="s">
        <v>23</v>
      </c>
      <c r="D76" s="60"/>
      <c r="E76" s="60"/>
      <c r="F76" s="161" t="str">
        <f>F12</f>
        <v>Třebíč</v>
      </c>
      <c r="G76" s="60"/>
      <c r="H76" s="60"/>
      <c r="I76" s="162" t="s">
        <v>25</v>
      </c>
      <c r="J76" s="70" t="str">
        <f>IF(J12="","",J12)</f>
        <v>15. 9. 2019</v>
      </c>
      <c r="K76" s="60"/>
      <c r="L76" s="58"/>
    </row>
    <row r="77" spans="2:12" s="1" customFormat="1" ht="6.9" customHeight="1">
      <c r="B77" s="38"/>
      <c r="C77" s="60"/>
      <c r="D77" s="60"/>
      <c r="E77" s="60"/>
      <c r="F77" s="60"/>
      <c r="G77" s="60"/>
      <c r="H77" s="60"/>
      <c r="I77" s="160"/>
      <c r="J77" s="60"/>
      <c r="K77" s="60"/>
      <c r="L77" s="58"/>
    </row>
    <row r="78" spans="2:12" s="1" customFormat="1" ht="13.2">
      <c r="B78" s="38"/>
      <c r="C78" s="62" t="s">
        <v>27</v>
      </c>
      <c r="D78" s="60"/>
      <c r="E78" s="60"/>
      <c r="F78" s="161" t="str">
        <f>E15</f>
        <v>Město Třebíč,  Karlovo nám. 104/55, Třebíč</v>
      </c>
      <c r="G78" s="60"/>
      <c r="H78" s="60"/>
      <c r="I78" s="162" t="s">
        <v>35</v>
      </c>
      <c r="J78" s="161" t="str">
        <f>E21</f>
        <v>Ing. Vít Doležel</v>
      </c>
      <c r="K78" s="60"/>
      <c r="L78" s="58"/>
    </row>
    <row r="79" spans="2:12" s="1" customFormat="1" ht="14.4" customHeight="1">
      <c r="B79" s="38"/>
      <c r="C79" s="62" t="s">
        <v>33</v>
      </c>
      <c r="D79" s="60"/>
      <c r="E79" s="60"/>
      <c r="F79" s="161" t="str">
        <f>IF(E18="","",E18)</f>
        <v/>
      </c>
      <c r="G79" s="60"/>
      <c r="H79" s="60"/>
      <c r="I79" s="160"/>
      <c r="J79" s="60"/>
      <c r="K79" s="60"/>
      <c r="L79" s="58"/>
    </row>
    <row r="80" spans="2:12" s="1" customFormat="1" ht="10.35" customHeight="1">
      <c r="B80" s="38"/>
      <c r="C80" s="60"/>
      <c r="D80" s="60"/>
      <c r="E80" s="60"/>
      <c r="F80" s="60"/>
      <c r="G80" s="60"/>
      <c r="H80" s="60"/>
      <c r="I80" s="160"/>
      <c r="J80" s="60"/>
      <c r="K80" s="60"/>
      <c r="L80" s="58"/>
    </row>
    <row r="81" spans="2:65" s="9" customFormat="1" ht="29.25" customHeight="1">
      <c r="B81" s="163"/>
      <c r="C81" s="164" t="s">
        <v>121</v>
      </c>
      <c r="D81" s="165" t="s">
        <v>60</v>
      </c>
      <c r="E81" s="165" t="s">
        <v>56</v>
      </c>
      <c r="F81" s="165" t="s">
        <v>122</v>
      </c>
      <c r="G81" s="165" t="s">
        <v>123</v>
      </c>
      <c r="H81" s="165" t="s">
        <v>124</v>
      </c>
      <c r="I81" s="166" t="s">
        <v>125</v>
      </c>
      <c r="J81" s="165" t="s">
        <v>111</v>
      </c>
      <c r="K81" s="167" t="s">
        <v>126</v>
      </c>
      <c r="L81" s="168"/>
      <c r="M81" s="78" t="s">
        <v>127</v>
      </c>
      <c r="N81" s="79" t="s">
        <v>45</v>
      </c>
      <c r="O81" s="79" t="s">
        <v>128</v>
      </c>
      <c r="P81" s="79" t="s">
        <v>129</v>
      </c>
      <c r="Q81" s="79" t="s">
        <v>130</v>
      </c>
      <c r="R81" s="79" t="s">
        <v>131</v>
      </c>
      <c r="S81" s="79" t="s">
        <v>132</v>
      </c>
      <c r="T81" s="80" t="s">
        <v>133</v>
      </c>
    </row>
    <row r="82" spans="2:65" s="1" customFormat="1" ht="29.25" customHeight="1">
      <c r="B82" s="38"/>
      <c r="C82" s="84" t="s">
        <v>112</v>
      </c>
      <c r="D82" s="60"/>
      <c r="E82" s="60"/>
      <c r="F82" s="60"/>
      <c r="G82" s="60"/>
      <c r="H82" s="60"/>
      <c r="I82" s="160"/>
      <c r="J82" s="169">
        <f>BK82</f>
        <v>0</v>
      </c>
      <c r="K82" s="60"/>
      <c r="L82" s="58"/>
      <c r="M82" s="81"/>
      <c r="N82" s="82"/>
      <c r="O82" s="82"/>
      <c r="P82" s="170">
        <f>P83</f>
        <v>0</v>
      </c>
      <c r="Q82" s="82"/>
      <c r="R82" s="170">
        <f>R83</f>
        <v>493.06129433000012</v>
      </c>
      <c r="S82" s="82"/>
      <c r="T82" s="171">
        <f>T83</f>
        <v>0</v>
      </c>
      <c r="AT82" s="21" t="s">
        <v>74</v>
      </c>
      <c r="AU82" s="21" t="s">
        <v>113</v>
      </c>
      <c r="BK82" s="172">
        <f>BK83</f>
        <v>0</v>
      </c>
    </row>
    <row r="83" spans="2:65" s="10" customFormat="1" ht="37.35" customHeight="1">
      <c r="B83" s="173"/>
      <c r="C83" s="174"/>
      <c r="D83" s="175" t="s">
        <v>74</v>
      </c>
      <c r="E83" s="176" t="s">
        <v>134</v>
      </c>
      <c r="F83" s="176" t="s">
        <v>134</v>
      </c>
      <c r="G83" s="174"/>
      <c r="H83" s="174"/>
      <c r="I83" s="177"/>
      <c r="J83" s="178">
        <f>BK83</f>
        <v>0</v>
      </c>
      <c r="K83" s="174"/>
      <c r="L83" s="179"/>
      <c r="M83" s="180"/>
      <c r="N83" s="181"/>
      <c r="O83" s="181"/>
      <c r="P83" s="182">
        <f>P84+P94+P125+P159+P165</f>
        <v>0</v>
      </c>
      <c r="Q83" s="181"/>
      <c r="R83" s="182">
        <f>R84+R94+R125+R159+R165</f>
        <v>493.06129433000012</v>
      </c>
      <c r="S83" s="181"/>
      <c r="T83" s="183">
        <f>T84+T94+T125+T159+T165</f>
        <v>0</v>
      </c>
      <c r="AR83" s="184" t="s">
        <v>83</v>
      </c>
      <c r="AT83" s="185" t="s">
        <v>74</v>
      </c>
      <c r="AU83" s="185" t="s">
        <v>75</v>
      </c>
      <c r="AY83" s="184" t="s">
        <v>135</v>
      </c>
      <c r="BK83" s="186">
        <f>BK84+BK94+BK125+BK159+BK165</f>
        <v>0</v>
      </c>
    </row>
    <row r="84" spans="2:65" s="10" customFormat="1" ht="19.95" customHeight="1">
      <c r="B84" s="173"/>
      <c r="C84" s="174"/>
      <c r="D84" s="187" t="s">
        <v>74</v>
      </c>
      <c r="E84" s="188" t="s">
        <v>83</v>
      </c>
      <c r="F84" s="188" t="s">
        <v>371</v>
      </c>
      <c r="G84" s="174"/>
      <c r="H84" s="174"/>
      <c r="I84" s="177"/>
      <c r="J84" s="189">
        <f>BK84</f>
        <v>0</v>
      </c>
      <c r="K84" s="174"/>
      <c r="L84" s="179"/>
      <c r="M84" s="180"/>
      <c r="N84" s="181"/>
      <c r="O84" s="181"/>
      <c r="P84" s="182">
        <f>SUM(P85:P93)</f>
        <v>0</v>
      </c>
      <c r="Q84" s="181"/>
      <c r="R84" s="182">
        <f>SUM(R85:R93)</f>
        <v>341.32000000000005</v>
      </c>
      <c r="S84" s="181"/>
      <c r="T84" s="183">
        <f>SUM(T85:T93)</f>
        <v>0</v>
      </c>
      <c r="AR84" s="184" t="s">
        <v>83</v>
      </c>
      <c r="AT84" s="185" t="s">
        <v>74</v>
      </c>
      <c r="AU84" s="185" t="s">
        <v>83</v>
      </c>
      <c r="AY84" s="184" t="s">
        <v>135</v>
      </c>
      <c r="BK84" s="186">
        <f>SUM(BK85:BK93)</f>
        <v>0</v>
      </c>
    </row>
    <row r="85" spans="2:65" s="1" customFormat="1" ht="44.25" customHeight="1">
      <c r="B85" s="38"/>
      <c r="C85" s="190" t="s">
        <v>83</v>
      </c>
      <c r="D85" s="190" t="s">
        <v>138</v>
      </c>
      <c r="E85" s="191" t="s">
        <v>372</v>
      </c>
      <c r="F85" s="192" t="s">
        <v>373</v>
      </c>
      <c r="G85" s="193" t="s">
        <v>183</v>
      </c>
      <c r="H85" s="194">
        <v>199.4</v>
      </c>
      <c r="I85" s="195"/>
      <c r="J85" s="196">
        <f>ROUND(I85*H85,2)</f>
        <v>0</v>
      </c>
      <c r="K85" s="192" t="s">
        <v>347</v>
      </c>
      <c r="L85" s="58"/>
      <c r="M85" s="197" t="s">
        <v>21</v>
      </c>
      <c r="N85" s="198" t="s">
        <v>46</v>
      </c>
      <c r="O85" s="39"/>
      <c r="P85" s="199">
        <f>O85*H85</f>
        <v>0</v>
      </c>
      <c r="Q85" s="199">
        <v>0</v>
      </c>
      <c r="R85" s="199">
        <f>Q85*H85</f>
        <v>0</v>
      </c>
      <c r="S85" s="199">
        <v>0</v>
      </c>
      <c r="T85" s="200">
        <f>S85*H85</f>
        <v>0</v>
      </c>
      <c r="AR85" s="21" t="s">
        <v>142</v>
      </c>
      <c r="AT85" s="21" t="s">
        <v>138</v>
      </c>
      <c r="AU85" s="21" t="s">
        <v>85</v>
      </c>
      <c r="AY85" s="21" t="s">
        <v>135</v>
      </c>
      <c r="BE85" s="201">
        <f>IF(N85="základní",J85,0)</f>
        <v>0</v>
      </c>
      <c r="BF85" s="201">
        <f>IF(N85="snížená",J85,0)</f>
        <v>0</v>
      </c>
      <c r="BG85" s="201">
        <f>IF(N85="zákl. přenesená",J85,0)</f>
        <v>0</v>
      </c>
      <c r="BH85" s="201">
        <f>IF(N85="sníž. přenesená",J85,0)</f>
        <v>0</v>
      </c>
      <c r="BI85" s="201">
        <f>IF(N85="nulová",J85,0)</f>
        <v>0</v>
      </c>
      <c r="BJ85" s="21" t="s">
        <v>83</v>
      </c>
      <c r="BK85" s="201">
        <f>ROUND(I85*H85,2)</f>
        <v>0</v>
      </c>
      <c r="BL85" s="21" t="s">
        <v>142</v>
      </c>
      <c r="BM85" s="21" t="s">
        <v>374</v>
      </c>
    </row>
    <row r="86" spans="2:65" s="1" customFormat="1" ht="31.5" customHeight="1">
      <c r="B86" s="38"/>
      <c r="C86" s="190" t="s">
        <v>85</v>
      </c>
      <c r="D86" s="190" t="s">
        <v>138</v>
      </c>
      <c r="E86" s="191" t="s">
        <v>375</v>
      </c>
      <c r="F86" s="192" t="s">
        <v>376</v>
      </c>
      <c r="G86" s="193" t="s">
        <v>183</v>
      </c>
      <c r="H86" s="194">
        <v>199.4</v>
      </c>
      <c r="I86" s="195"/>
      <c r="J86" s="196">
        <f>ROUND(I86*H86,2)</f>
        <v>0</v>
      </c>
      <c r="K86" s="192" t="s">
        <v>347</v>
      </c>
      <c r="L86" s="58"/>
      <c r="M86" s="197" t="s">
        <v>21</v>
      </c>
      <c r="N86" s="198" t="s">
        <v>46</v>
      </c>
      <c r="O86" s="39"/>
      <c r="P86" s="199">
        <f>O86*H86</f>
        <v>0</v>
      </c>
      <c r="Q86" s="199">
        <v>0</v>
      </c>
      <c r="R86" s="199">
        <f>Q86*H86</f>
        <v>0</v>
      </c>
      <c r="S86" s="199">
        <v>0</v>
      </c>
      <c r="T86" s="200">
        <f>S86*H86</f>
        <v>0</v>
      </c>
      <c r="AR86" s="21" t="s">
        <v>142</v>
      </c>
      <c r="AT86" s="21" t="s">
        <v>138</v>
      </c>
      <c r="AU86" s="21" t="s">
        <v>85</v>
      </c>
      <c r="AY86" s="21" t="s">
        <v>135</v>
      </c>
      <c r="BE86" s="201">
        <f>IF(N86="základní",J86,0)</f>
        <v>0</v>
      </c>
      <c r="BF86" s="201">
        <f>IF(N86="snížená",J86,0)</f>
        <v>0</v>
      </c>
      <c r="BG86" s="201">
        <f>IF(N86="zákl. přenesená",J86,0)</f>
        <v>0</v>
      </c>
      <c r="BH86" s="201">
        <f>IF(N86="sníž. přenesená",J86,0)</f>
        <v>0</v>
      </c>
      <c r="BI86" s="201">
        <f>IF(N86="nulová",J86,0)</f>
        <v>0</v>
      </c>
      <c r="BJ86" s="21" t="s">
        <v>83</v>
      </c>
      <c r="BK86" s="201">
        <f>ROUND(I86*H86,2)</f>
        <v>0</v>
      </c>
      <c r="BL86" s="21" t="s">
        <v>142</v>
      </c>
      <c r="BM86" s="21" t="s">
        <v>377</v>
      </c>
    </row>
    <row r="87" spans="2:65" s="1" customFormat="1" ht="22.5" customHeight="1">
      <c r="B87" s="38"/>
      <c r="C87" s="202" t="s">
        <v>148</v>
      </c>
      <c r="D87" s="202" t="s">
        <v>152</v>
      </c>
      <c r="E87" s="203" t="s">
        <v>378</v>
      </c>
      <c r="F87" s="204" t="s">
        <v>379</v>
      </c>
      <c r="G87" s="205" t="s">
        <v>189</v>
      </c>
      <c r="H87" s="206">
        <v>140.80000000000001</v>
      </c>
      <c r="I87" s="207"/>
      <c r="J87" s="208">
        <f>ROUND(I87*H87,2)</f>
        <v>0</v>
      </c>
      <c r="K87" s="204" t="s">
        <v>347</v>
      </c>
      <c r="L87" s="209"/>
      <c r="M87" s="210" t="s">
        <v>21</v>
      </c>
      <c r="N87" s="211" t="s">
        <v>46</v>
      </c>
      <c r="O87" s="39"/>
      <c r="P87" s="199">
        <f>O87*H87</f>
        <v>0</v>
      </c>
      <c r="Q87" s="199">
        <v>1</v>
      </c>
      <c r="R87" s="199">
        <f>Q87*H87</f>
        <v>140.80000000000001</v>
      </c>
      <c r="S87" s="199">
        <v>0</v>
      </c>
      <c r="T87" s="200">
        <f>S87*H87</f>
        <v>0</v>
      </c>
      <c r="AR87" s="21" t="s">
        <v>155</v>
      </c>
      <c r="AT87" s="21" t="s">
        <v>152</v>
      </c>
      <c r="AU87" s="21" t="s">
        <v>85</v>
      </c>
      <c r="AY87" s="21" t="s">
        <v>135</v>
      </c>
      <c r="BE87" s="201">
        <f>IF(N87="základní",J87,0)</f>
        <v>0</v>
      </c>
      <c r="BF87" s="201">
        <f>IF(N87="snížená",J87,0)</f>
        <v>0</v>
      </c>
      <c r="BG87" s="201">
        <f>IF(N87="zákl. přenesená",J87,0)</f>
        <v>0</v>
      </c>
      <c r="BH87" s="201">
        <f>IF(N87="sníž. přenesená",J87,0)</f>
        <v>0</v>
      </c>
      <c r="BI87" s="201">
        <f>IF(N87="nulová",J87,0)</f>
        <v>0</v>
      </c>
      <c r="BJ87" s="21" t="s">
        <v>83</v>
      </c>
      <c r="BK87" s="201">
        <f>ROUND(I87*H87,2)</f>
        <v>0</v>
      </c>
      <c r="BL87" s="21" t="s">
        <v>142</v>
      </c>
      <c r="BM87" s="21" t="s">
        <v>380</v>
      </c>
    </row>
    <row r="88" spans="2:65" s="11" customFormat="1" ht="12">
      <c r="B88" s="212"/>
      <c r="C88" s="213"/>
      <c r="D88" s="214" t="s">
        <v>157</v>
      </c>
      <c r="E88" s="213"/>
      <c r="F88" s="215" t="s">
        <v>381</v>
      </c>
      <c r="G88" s="213"/>
      <c r="H88" s="216">
        <v>140.80000000000001</v>
      </c>
      <c r="I88" s="217"/>
      <c r="J88" s="213"/>
      <c r="K88" s="213"/>
      <c r="L88" s="218"/>
      <c r="M88" s="219"/>
      <c r="N88" s="220"/>
      <c r="O88" s="220"/>
      <c r="P88" s="220"/>
      <c r="Q88" s="220"/>
      <c r="R88" s="220"/>
      <c r="S88" s="220"/>
      <c r="T88" s="221"/>
      <c r="AT88" s="222" t="s">
        <v>157</v>
      </c>
      <c r="AU88" s="222" t="s">
        <v>85</v>
      </c>
      <c r="AV88" s="11" t="s">
        <v>85</v>
      </c>
      <c r="AW88" s="11" t="s">
        <v>6</v>
      </c>
      <c r="AX88" s="11" t="s">
        <v>83</v>
      </c>
      <c r="AY88" s="222" t="s">
        <v>135</v>
      </c>
    </row>
    <row r="89" spans="2:65" s="1" customFormat="1" ht="22.5" customHeight="1">
      <c r="B89" s="38"/>
      <c r="C89" s="202" t="s">
        <v>142</v>
      </c>
      <c r="D89" s="202" t="s">
        <v>152</v>
      </c>
      <c r="E89" s="203" t="s">
        <v>382</v>
      </c>
      <c r="F89" s="204" t="s">
        <v>383</v>
      </c>
      <c r="G89" s="205" t="s">
        <v>189</v>
      </c>
      <c r="H89" s="206">
        <v>200.52</v>
      </c>
      <c r="I89" s="207"/>
      <c r="J89" s="208">
        <f>ROUND(I89*H89,2)</f>
        <v>0</v>
      </c>
      <c r="K89" s="204" t="s">
        <v>347</v>
      </c>
      <c r="L89" s="209"/>
      <c r="M89" s="210" t="s">
        <v>21</v>
      </c>
      <c r="N89" s="211" t="s">
        <v>46</v>
      </c>
      <c r="O89" s="39"/>
      <c r="P89" s="199">
        <f>O89*H89</f>
        <v>0</v>
      </c>
      <c r="Q89" s="199">
        <v>1</v>
      </c>
      <c r="R89" s="199">
        <f>Q89*H89</f>
        <v>200.52</v>
      </c>
      <c r="S89" s="199">
        <v>0</v>
      </c>
      <c r="T89" s="200">
        <f>S89*H89</f>
        <v>0</v>
      </c>
      <c r="AR89" s="21" t="s">
        <v>155</v>
      </c>
      <c r="AT89" s="21" t="s">
        <v>152</v>
      </c>
      <c r="AU89" s="21" t="s">
        <v>85</v>
      </c>
      <c r="AY89" s="21" t="s">
        <v>135</v>
      </c>
      <c r="BE89" s="201">
        <f>IF(N89="základní",J89,0)</f>
        <v>0</v>
      </c>
      <c r="BF89" s="201">
        <f>IF(N89="snížená",J89,0)</f>
        <v>0</v>
      </c>
      <c r="BG89" s="201">
        <f>IF(N89="zákl. přenesená",J89,0)</f>
        <v>0</v>
      </c>
      <c r="BH89" s="201">
        <f>IF(N89="sníž. přenesená",J89,0)</f>
        <v>0</v>
      </c>
      <c r="BI89" s="201">
        <f>IF(N89="nulová",J89,0)</f>
        <v>0</v>
      </c>
      <c r="BJ89" s="21" t="s">
        <v>83</v>
      </c>
      <c r="BK89" s="201">
        <f>ROUND(I89*H89,2)</f>
        <v>0</v>
      </c>
      <c r="BL89" s="21" t="s">
        <v>142</v>
      </c>
      <c r="BM89" s="21" t="s">
        <v>384</v>
      </c>
    </row>
    <row r="90" spans="2:65" s="11" customFormat="1" ht="12">
      <c r="B90" s="212"/>
      <c r="C90" s="213"/>
      <c r="D90" s="225" t="s">
        <v>157</v>
      </c>
      <c r="E90" s="233" t="s">
        <v>21</v>
      </c>
      <c r="F90" s="227" t="s">
        <v>385</v>
      </c>
      <c r="G90" s="213"/>
      <c r="H90" s="228">
        <v>111.4</v>
      </c>
      <c r="I90" s="217"/>
      <c r="J90" s="213"/>
      <c r="K90" s="213"/>
      <c r="L90" s="218"/>
      <c r="M90" s="219"/>
      <c r="N90" s="220"/>
      <c r="O90" s="220"/>
      <c r="P90" s="220"/>
      <c r="Q90" s="220"/>
      <c r="R90" s="220"/>
      <c r="S90" s="220"/>
      <c r="T90" s="221"/>
      <c r="AT90" s="222" t="s">
        <v>157</v>
      </c>
      <c r="AU90" s="222" t="s">
        <v>85</v>
      </c>
      <c r="AV90" s="11" t="s">
        <v>85</v>
      </c>
      <c r="AW90" s="11" t="s">
        <v>39</v>
      </c>
      <c r="AX90" s="11" t="s">
        <v>83</v>
      </c>
      <c r="AY90" s="222" t="s">
        <v>135</v>
      </c>
    </row>
    <row r="91" spans="2:65" s="11" customFormat="1" ht="12">
      <c r="B91" s="212"/>
      <c r="C91" s="213"/>
      <c r="D91" s="214" t="s">
        <v>157</v>
      </c>
      <c r="E91" s="213"/>
      <c r="F91" s="215" t="s">
        <v>386</v>
      </c>
      <c r="G91" s="213"/>
      <c r="H91" s="216">
        <v>200.52</v>
      </c>
      <c r="I91" s="217"/>
      <c r="J91" s="213"/>
      <c r="K91" s="213"/>
      <c r="L91" s="218"/>
      <c r="M91" s="219"/>
      <c r="N91" s="220"/>
      <c r="O91" s="220"/>
      <c r="P91" s="220"/>
      <c r="Q91" s="220"/>
      <c r="R91" s="220"/>
      <c r="S91" s="220"/>
      <c r="T91" s="221"/>
      <c r="AT91" s="222" t="s">
        <v>157</v>
      </c>
      <c r="AU91" s="222" t="s">
        <v>85</v>
      </c>
      <c r="AV91" s="11" t="s">
        <v>85</v>
      </c>
      <c r="AW91" s="11" t="s">
        <v>6</v>
      </c>
      <c r="AX91" s="11" t="s">
        <v>83</v>
      </c>
      <c r="AY91" s="222" t="s">
        <v>135</v>
      </c>
    </row>
    <row r="92" spans="2:65" s="1" customFormat="1" ht="44.25" customHeight="1">
      <c r="B92" s="38"/>
      <c r="C92" s="190" t="s">
        <v>159</v>
      </c>
      <c r="D92" s="190" t="s">
        <v>138</v>
      </c>
      <c r="E92" s="191" t="s">
        <v>387</v>
      </c>
      <c r="F92" s="192" t="s">
        <v>388</v>
      </c>
      <c r="G92" s="193" t="s">
        <v>183</v>
      </c>
      <c r="H92" s="194">
        <v>88</v>
      </c>
      <c r="I92" s="195"/>
      <c r="J92" s="196">
        <f>ROUND(I92*H92,2)</f>
        <v>0</v>
      </c>
      <c r="K92" s="192" t="s">
        <v>347</v>
      </c>
      <c r="L92" s="58"/>
      <c r="M92" s="197" t="s">
        <v>21</v>
      </c>
      <c r="N92" s="198" t="s">
        <v>46</v>
      </c>
      <c r="O92" s="39"/>
      <c r="P92" s="199">
        <f>O92*H92</f>
        <v>0</v>
      </c>
      <c r="Q92" s="199">
        <v>0</v>
      </c>
      <c r="R92" s="199">
        <f>Q92*H92</f>
        <v>0</v>
      </c>
      <c r="S92" s="199">
        <v>0</v>
      </c>
      <c r="T92" s="200">
        <f>S92*H92</f>
        <v>0</v>
      </c>
      <c r="AR92" s="21" t="s">
        <v>142</v>
      </c>
      <c r="AT92" s="21" t="s">
        <v>138</v>
      </c>
      <c r="AU92" s="21" t="s">
        <v>85</v>
      </c>
      <c r="AY92" s="21" t="s">
        <v>135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21" t="s">
        <v>83</v>
      </c>
      <c r="BK92" s="201">
        <f>ROUND(I92*H92,2)</f>
        <v>0</v>
      </c>
      <c r="BL92" s="21" t="s">
        <v>142</v>
      </c>
      <c r="BM92" s="21" t="s">
        <v>389</v>
      </c>
    </row>
    <row r="93" spans="2:65" s="1" customFormat="1" ht="31.5" customHeight="1">
      <c r="B93" s="38"/>
      <c r="C93" s="190" t="s">
        <v>164</v>
      </c>
      <c r="D93" s="190" t="s">
        <v>138</v>
      </c>
      <c r="E93" s="191" t="s">
        <v>390</v>
      </c>
      <c r="F93" s="192" t="s">
        <v>391</v>
      </c>
      <c r="G93" s="193" t="s">
        <v>146</v>
      </c>
      <c r="H93" s="194">
        <v>557</v>
      </c>
      <c r="I93" s="195"/>
      <c r="J93" s="196">
        <f>ROUND(I93*H93,2)</f>
        <v>0</v>
      </c>
      <c r="K93" s="192" t="s">
        <v>347</v>
      </c>
      <c r="L93" s="58"/>
      <c r="M93" s="197" t="s">
        <v>21</v>
      </c>
      <c r="N93" s="198" t="s">
        <v>46</v>
      </c>
      <c r="O93" s="39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AR93" s="21" t="s">
        <v>142</v>
      </c>
      <c r="AT93" s="21" t="s">
        <v>138</v>
      </c>
      <c r="AU93" s="21" t="s">
        <v>85</v>
      </c>
      <c r="AY93" s="21" t="s">
        <v>135</v>
      </c>
      <c r="BE93" s="201">
        <f>IF(N93="základní",J93,0)</f>
        <v>0</v>
      </c>
      <c r="BF93" s="201">
        <f>IF(N93="snížená",J93,0)</f>
        <v>0</v>
      </c>
      <c r="BG93" s="201">
        <f>IF(N93="zákl. přenesená",J93,0)</f>
        <v>0</v>
      </c>
      <c r="BH93" s="201">
        <f>IF(N93="sníž. přenesená",J93,0)</f>
        <v>0</v>
      </c>
      <c r="BI93" s="201">
        <f>IF(N93="nulová",J93,0)</f>
        <v>0</v>
      </c>
      <c r="BJ93" s="21" t="s">
        <v>83</v>
      </c>
      <c r="BK93" s="201">
        <f>ROUND(I93*H93,2)</f>
        <v>0</v>
      </c>
      <c r="BL93" s="21" t="s">
        <v>142</v>
      </c>
      <c r="BM93" s="21" t="s">
        <v>392</v>
      </c>
    </row>
    <row r="94" spans="2:65" s="10" customFormat="1" ht="29.85" customHeight="1">
      <c r="B94" s="173"/>
      <c r="C94" s="174"/>
      <c r="D94" s="187" t="s">
        <v>74</v>
      </c>
      <c r="E94" s="188" t="s">
        <v>136</v>
      </c>
      <c r="F94" s="188" t="s">
        <v>137</v>
      </c>
      <c r="G94" s="174"/>
      <c r="H94" s="174"/>
      <c r="I94" s="177"/>
      <c r="J94" s="189">
        <f>BK94</f>
        <v>0</v>
      </c>
      <c r="K94" s="174"/>
      <c r="L94" s="179"/>
      <c r="M94" s="180"/>
      <c r="N94" s="181"/>
      <c r="O94" s="181"/>
      <c r="P94" s="182">
        <f>SUM(P95:P124)</f>
        <v>0</v>
      </c>
      <c r="Q94" s="181"/>
      <c r="R94" s="182">
        <f>SUM(R95:R124)</f>
        <v>14.595573819999998</v>
      </c>
      <c r="S94" s="181"/>
      <c r="T94" s="183">
        <f>SUM(T95:T124)</f>
        <v>0</v>
      </c>
      <c r="AR94" s="184" t="s">
        <v>83</v>
      </c>
      <c r="AT94" s="185" t="s">
        <v>74</v>
      </c>
      <c r="AU94" s="185" t="s">
        <v>83</v>
      </c>
      <c r="AY94" s="184" t="s">
        <v>135</v>
      </c>
      <c r="BK94" s="186">
        <f>SUM(BK95:BK124)</f>
        <v>0</v>
      </c>
    </row>
    <row r="95" spans="2:65" s="1" customFormat="1" ht="22.5" customHeight="1">
      <c r="B95" s="38"/>
      <c r="C95" s="190" t="s">
        <v>170</v>
      </c>
      <c r="D95" s="190" t="s">
        <v>138</v>
      </c>
      <c r="E95" s="191" t="s">
        <v>139</v>
      </c>
      <c r="F95" s="192" t="s">
        <v>140</v>
      </c>
      <c r="G95" s="193" t="s">
        <v>141</v>
      </c>
      <c r="H95" s="194">
        <v>700</v>
      </c>
      <c r="I95" s="195"/>
      <c r="J95" s="196">
        <f>ROUND(I95*H95,2)</f>
        <v>0</v>
      </c>
      <c r="K95" s="192" t="s">
        <v>21</v>
      </c>
      <c r="L95" s="58"/>
      <c r="M95" s="197" t="s">
        <v>21</v>
      </c>
      <c r="N95" s="198" t="s">
        <v>46</v>
      </c>
      <c r="O95" s="39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AR95" s="21" t="s">
        <v>142</v>
      </c>
      <c r="AT95" s="21" t="s">
        <v>138</v>
      </c>
      <c r="AU95" s="21" t="s">
        <v>85</v>
      </c>
      <c r="AY95" s="21" t="s">
        <v>135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21" t="s">
        <v>83</v>
      </c>
      <c r="BK95" s="201">
        <f>ROUND(I95*H95,2)</f>
        <v>0</v>
      </c>
      <c r="BL95" s="21" t="s">
        <v>142</v>
      </c>
      <c r="BM95" s="21" t="s">
        <v>393</v>
      </c>
    </row>
    <row r="96" spans="2:65" s="1" customFormat="1" ht="22.5" customHeight="1">
      <c r="B96" s="38"/>
      <c r="C96" s="190" t="s">
        <v>155</v>
      </c>
      <c r="D96" s="190" t="s">
        <v>138</v>
      </c>
      <c r="E96" s="191" t="s">
        <v>144</v>
      </c>
      <c r="F96" s="192" t="s">
        <v>145</v>
      </c>
      <c r="G96" s="193" t="s">
        <v>146</v>
      </c>
      <c r="H96" s="194">
        <v>188</v>
      </c>
      <c r="I96" s="195"/>
      <c r="J96" s="196">
        <f>ROUND(I96*H96,2)</f>
        <v>0</v>
      </c>
      <c r="K96" s="192" t="s">
        <v>21</v>
      </c>
      <c r="L96" s="58"/>
      <c r="M96" s="197" t="s">
        <v>21</v>
      </c>
      <c r="N96" s="198" t="s">
        <v>46</v>
      </c>
      <c r="O96" s="39"/>
      <c r="P96" s="199">
        <f>O96*H96</f>
        <v>0</v>
      </c>
      <c r="Q96" s="199">
        <v>0</v>
      </c>
      <c r="R96" s="199">
        <f>Q96*H96</f>
        <v>0</v>
      </c>
      <c r="S96" s="199">
        <v>0</v>
      </c>
      <c r="T96" s="200">
        <f>S96*H96</f>
        <v>0</v>
      </c>
      <c r="AR96" s="21" t="s">
        <v>142</v>
      </c>
      <c r="AT96" s="21" t="s">
        <v>138</v>
      </c>
      <c r="AU96" s="21" t="s">
        <v>85</v>
      </c>
      <c r="AY96" s="21" t="s">
        <v>135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21" t="s">
        <v>83</v>
      </c>
      <c r="BK96" s="201">
        <f>ROUND(I96*H96,2)</f>
        <v>0</v>
      </c>
      <c r="BL96" s="21" t="s">
        <v>142</v>
      </c>
      <c r="BM96" s="21" t="s">
        <v>394</v>
      </c>
    </row>
    <row r="97" spans="2:65" s="1" customFormat="1" ht="22.5" customHeight="1">
      <c r="B97" s="38"/>
      <c r="C97" s="190" t="s">
        <v>180</v>
      </c>
      <c r="D97" s="190" t="s">
        <v>138</v>
      </c>
      <c r="E97" s="191" t="s">
        <v>149</v>
      </c>
      <c r="F97" s="192" t="s">
        <v>150</v>
      </c>
      <c r="G97" s="193" t="s">
        <v>141</v>
      </c>
      <c r="H97" s="194">
        <v>700</v>
      </c>
      <c r="I97" s="195"/>
      <c r="J97" s="196">
        <f>ROUND(I97*H97,2)</f>
        <v>0</v>
      </c>
      <c r="K97" s="192" t="s">
        <v>21</v>
      </c>
      <c r="L97" s="58"/>
      <c r="M97" s="197" t="s">
        <v>21</v>
      </c>
      <c r="N97" s="198" t="s">
        <v>46</v>
      </c>
      <c r="O97" s="39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AR97" s="21" t="s">
        <v>142</v>
      </c>
      <c r="AT97" s="21" t="s">
        <v>138</v>
      </c>
      <c r="AU97" s="21" t="s">
        <v>85</v>
      </c>
      <c r="AY97" s="21" t="s">
        <v>135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21" t="s">
        <v>83</v>
      </c>
      <c r="BK97" s="201">
        <f>ROUND(I97*H97,2)</f>
        <v>0</v>
      </c>
      <c r="BL97" s="21" t="s">
        <v>142</v>
      </c>
      <c r="BM97" s="21" t="s">
        <v>395</v>
      </c>
    </row>
    <row r="98" spans="2:65" s="1" customFormat="1" ht="22.5" customHeight="1">
      <c r="B98" s="38"/>
      <c r="C98" s="202" t="s">
        <v>186</v>
      </c>
      <c r="D98" s="202" t="s">
        <v>152</v>
      </c>
      <c r="E98" s="203" t="s">
        <v>396</v>
      </c>
      <c r="F98" s="204" t="s">
        <v>397</v>
      </c>
      <c r="G98" s="205" t="s">
        <v>141</v>
      </c>
      <c r="H98" s="206">
        <v>332.83</v>
      </c>
      <c r="I98" s="207"/>
      <c r="J98" s="208">
        <f>ROUND(I98*H98,2)</f>
        <v>0</v>
      </c>
      <c r="K98" s="204" t="s">
        <v>21</v>
      </c>
      <c r="L98" s="209"/>
      <c r="M98" s="210" t="s">
        <v>21</v>
      </c>
      <c r="N98" s="211" t="s">
        <v>46</v>
      </c>
      <c r="O98" s="39"/>
      <c r="P98" s="199">
        <f>O98*H98</f>
        <v>0</v>
      </c>
      <c r="Q98" s="199">
        <v>4.0800000000000003E-3</v>
      </c>
      <c r="R98" s="199">
        <f>Q98*H98</f>
        <v>1.3579464000000001</v>
      </c>
      <c r="S98" s="199">
        <v>0</v>
      </c>
      <c r="T98" s="200">
        <f>S98*H98</f>
        <v>0</v>
      </c>
      <c r="AR98" s="21" t="s">
        <v>155</v>
      </c>
      <c r="AT98" s="21" t="s">
        <v>152</v>
      </c>
      <c r="AU98" s="21" t="s">
        <v>85</v>
      </c>
      <c r="AY98" s="21" t="s">
        <v>135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21" t="s">
        <v>83</v>
      </c>
      <c r="BK98" s="201">
        <f>ROUND(I98*H98,2)</f>
        <v>0</v>
      </c>
      <c r="BL98" s="21" t="s">
        <v>142</v>
      </c>
      <c r="BM98" s="21" t="s">
        <v>398</v>
      </c>
    </row>
    <row r="99" spans="2:65" s="11" customFormat="1" ht="12">
      <c r="B99" s="212"/>
      <c r="C99" s="213"/>
      <c r="D99" s="214" t="s">
        <v>157</v>
      </c>
      <c r="E99" s="213"/>
      <c r="F99" s="215" t="s">
        <v>399</v>
      </c>
      <c r="G99" s="213"/>
      <c r="H99" s="216">
        <v>332.83</v>
      </c>
      <c r="I99" s="217"/>
      <c r="J99" s="213"/>
      <c r="K99" s="213"/>
      <c r="L99" s="218"/>
      <c r="M99" s="219"/>
      <c r="N99" s="220"/>
      <c r="O99" s="220"/>
      <c r="P99" s="220"/>
      <c r="Q99" s="220"/>
      <c r="R99" s="220"/>
      <c r="S99" s="220"/>
      <c r="T99" s="221"/>
      <c r="AT99" s="222" t="s">
        <v>157</v>
      </c>
      <c r="AU99" s="222" t="s">
        <v>85</v>
      </c>
      <c r="AV99" s="11" t="s">
        <v>85</v>
      </c>
      <c r="AW99" s="11" t="s">
        <v>6</v>
      </c>
      <c r="AX99" s="11" t="s">
        <v>83</v>
      </c>
      <c r="AY99" s="222" t="s">
        <v>135</v>
      </c>
    </row>
    <row r="100" spans="2:65" s="1" customFormat="1" ht="22.5" customHeight="1">
      <c r="B100" s="38"/>
      <c r="C100" s="202" t="s">
        <v>191</v>
      </c>
      <c r="D100" s="202" t="s">
        <v>152</v>
      </c>
      <c r="E100" s="203" t="s">
        <v>400</v>
      </c>
      <c r="F100" s="204" t="s">
        <v>401</v>
      </c>
      <c r="G100" s="205" t="s">
        <v>141</v>
      </c>
      <c r="H100" s="206">
        <v>321.81700000000001</v>
      </c>
      <c r="I100" s="207"/>
      <c r="J100" s="208">
        <f>ROUND(I100*H100,2)</f>
        <v>0</v>
      </c>
      <c r="K100" s="204" t="s">
        <v>21</v>
      </c>
      <c r="L100" s="209"/>
      <c r="M100" s="210" t="s">
        <v>21</v>
      </c>
      <c r="N100" s="211" t="s">
        <v>46</v>
      </c>
      <c r="O100" s="39"/>
      <c r="P100" s="199">
        <f>O100*H100</f>
        <v>0</v>
      </c>
      <c r="Q100" s="199">
        <v>4.0800000000000003E-3</v>
      </c>
      <c r="R100" s="199">
        <f>Q100*H100</f>
        <v>1.31301336</v>
      </c>
      <c r="S100" s="199">
        <v>0</v>
      </c>
      <c r="T100" s="200">
        <f>S100*H100</f>
        <v>0</v>
      </c>
      <c r="AR100" s="21" t="s">
        <v>155</v>
      </c>
      <c r="AT100" s="21" t="s">
        <v>152</v>
      </c>
      <c r="AU100" s="21" t="s">
        <v>85</v>
      </c>
      <c r="AY100" s="21" t="s">
        <v>135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21" t="s">
        <v>83</v>
      </c>
      <c r="BK100" s="201">
        <f>ROUND(I100*H100,2)</f>
        <v>0</v>
      </c>
      <c r="BL100" s="21" t="s">
        <v>142</v>
      </c>
      <c r="BM100" s="21" t="s">
        <v>402</v>
      </c>
    </row>
    <row r="101" spans="2:65" s="11" customFormat="1" ht="12">
      <c r="B101" s="212"/>
      <c r="C101" s="213"/>
      <c r="D101" s="214" t="s">
        <v>157</v>
      </c>
      <c r="E101" s="213"/>
      <c r="F101" s="215" t="s">
        <v>403</v>
      </c>
      <c r="G101" s="213"/>
      <c r="H101" s="216">
        <v>321.81700000000001</v>
      </c>
      <c r="I101" s="217"/>
      <c r="J101" s="213"/>
      <c r="K101" s="213"/>
      <c r="L101" s="218"/>
      <c r="M101" s="219"/>
      <c r="N101" s="220"/>
      <c r="O101" s="220"/>
      <c r="P101" s="220"/>
      <c r="Q101" s="220"/>
      <c r="R101" s="220"/>
      <c r="S101" s="220"/>
      <c r="T101" s="221"/>
      <c r="AT101" s="222" t="s">
        <v>157</v>
      </c>
      <c r="AU101" s="222" t="s">
        <v>85</v>
      </c>
      <c r="AV101" s="11" t="s">
        <v>85</v>
      </c>
      <c r="AW101" s="11" t="s">
        <v>6</v>
      </c>
      <c r="AX101" s="11" t="s">
        <v>83</v>
      </c>
      <c r="AY101" s="222" t="s">
        <v>135</v>
      </c>
    </row>
    <row r="102" spans="2:65" s="1" customFormat="1" ht="22.5" customHeight="1">
      <c r="B102" s="38"/>
      <c r="C102" s="202" t="s">
        <v>198</v>
      </c>
      <c r="D102" s="202" t="s">
        <v>152</v>
      </c>
      <c r="E102" s="203" t="s">
        <v>404</v>
      </c>
      <c r="F102" s="204" t="s">
        <v>405</v>
      </c>
      <c r="G102" s="205" t="s">
        <v>141</v>
      </c>
      <c r="H102" s="206">
        <v>201.90100000000001</v>
      </c>
      <c r="I102" s="207"/>
      <c r="J102" s="208">
        <f>ROUND(I102*H102,2)</f>
        <v>0</v>
      </c>
      <c r="K102" s="204" t="s">
        <v>21</v>
      </c>
      <c r="L102" s="209"/>
      <c r="M102" s="210" t="s">
        <v>21</v>
      </c>
      <c r="N102" s="211" t="s">
        <v>46</v>
      </c>
      <c r="O102" s="39"/>
      <c r="P102" s="199">
        <f>O102*H102</f>
        <v>0</v>
      </c>
      <c r="Q102" s="199">
        <v>4.0800000000000003E-3</v>
      </c>
      <c r="R102" s="199">
        <f>Q102*H102</f>
        <v>0.82375608000000011</v>
      </c>
      <c r="S102" s="199">
        <v>0</v>
      </c>
      <c r="T102" s="200">
        <f>S102*H102</f>
        <v>0</v>
      </c>
      <c r="AR102" s="21" t="s">
        <v>155</v>
      </c>
      <c r="AT102" s="21" t="s">
        <v>152</v>
      </c>
      <c r="AU102" s="21" t="s">
        <v>85</v>
      </c>
      <c r="AY102" s="21" t="s">
        <v>135</v>
      </c>
      <c r="BE102" s="201">
        <f>IF(N102="základní",J102,0)</f>
        <v>0</v>
      </c>
      <c r="BF102" s="201">
        <f>IF(N102="snížená",J102,0)</f>
        <v>0</v>
      </c>
      <c r="BG102" s="201">
        <f>IF(N102="zákl. přenesená",J102,0)</f>
        <v>0</v>
      </c>
      <c r="BH102" s="201">
        <f>IF(N102="sníž. přenesená",J102,0)</f>
        <v>0</v>
      </c>
      <c r="BI102" s="201">
        <f>IF(N102="nulová",J102,0)</f>
        <v>0</v>
      </c>
      <c r="BJ102" s="21" t="s">
        <v>83</v>
      </c>
      <c r="BK102" s="201">
        <f>ROUND(I102*H102,2)</f>
        <v>0</v>
      </c>
      <c r="BL102" s="21" t="s">
        <v>142</v>
      </c>
      <c r="BM102" s="21" t="s">
        <v>406</v>
      </c>
    </row>
    <row r="103" spans="2:65" s="11" customFormat="1" ht="12">
      <c r="B103" s="212"/>
      <c r="C103" s="213"/>
      <c r="D103" s="214" t="s">
        <v>157</v>
      </c>
      <c r="E103" s="213"/>
      <c r="F103" s="215" t="s">
        <v>407</v>
      </c>
      <c r="G103" s="213"/>
      <c r="H103" s="216">
        <v>201.90100000000001</v>
      </c>
      <c r="I103" s="217"/>
      <c r="J103" s="213"/>
      <c r="K103" s="213"/>
      <c r="L103" s="218"/>
      <c r="M103" s="219"/>
      <c r="N103" s="220"/>
      <c r="O103" s="220"/>
      <c r="P103" s="220"/>
      <c r="Q103" s="220"/>
      <c r="R103" s="220"/>
      <c r="S103" s="220"/>
      <c r="T103" s="221"/>
      <c r="AT103" s="222" t="s">
        <v>157</v>
      </c>
      <c r="AU103" s="222" t="s">
        <v>85</v>
      </c>
      <c r="AV103" s="11" t="s">
        <v>85</v>
      </c>
      <c r="AW103" s="11" t="s">
        <v>6</v>
      </c>
      <c r="AX103" s="11" t="s">
        <v>83</v>
      </c>
      <c r="AY103" s="222" t="s">
        <v>135</v>
      </c>
    </row>
    <row r="104" spans="2:65" s="1" customFormat="1" ht="22.5" customHeight="1">
      <c r="B104" s="38"/>
      <c r="C104" s="190" t="s">
        <v>203</v>
      </c>
      <c r="D104" s="190" t="s">
        <v>138</v>
      </c>
      <c r="E104" s="191" t="s">
        <v>165</v>
      </c>
      <c r="F104" s="192" t="s">
        <v>166</v>
      </c>
      <c r="G104" s="193" t="s">
        <v>146</v>
      </c>
      <c r="H104" s="194">
        <v>376</v>
      </c>
      <c r="I104" s="195"/>
      <c r="J104" s="196">
        <f>ROUND(I104*H104,2)</f>
        <v>0</v>
      </c>
      <c r="K104" s="192" t="s">
        <v>21</v>
      </c>
      <c r="L104" s="58"/>
      <c r="M104" s="197" t="s">
        <v>21</v>
      </c>
      <c r="N104" s="198" t="s">
        <v>46</v>
      </c>
      <c r="O104" s="39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AR104" s="21" t="s">
        <v>142</v>
      </c>
      <c r="AT104" s="21" t="s">
        <v>138</v>
      </c>
      <c r="AU104" s="21" t="s">
        <v>85</v>
      </c>
      <c r="AY104" s="21" t="s">
        <v>135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21" t="s">
        <v>83</v>
      </c>
      <c r="BK104" s="201">
        <f>ROUND(I104*H104,2)</f>
        <v>0</v>
      </c>
      <c r="BL104" s="21" t="s">
        <v>142</v>
      </c>
      <c r="BM104" s="21" t="s">
        <v>408</v>
      </c>
    </row>
    <row r="105" spans="2:65" s="1" customFormat="1" ht="24">
      <c r="B105" s="38"/>
      <c r="C105" s="60"/>
      <c r="D105" s="214" t="s">
        <v>168</v>
      </c>
      <c r="E105" s="60"/>
      <c r="F105" s="223" t="s">
        <v>169</v>
      </c>
      <c r="G105" s="60"/>
      <c r="H105" s="60"/>
      <c r="I105" s="160"/>
      <c r="J105" s="60"/>
      <c r="K105" s="60"/>
      <c r="L105" s="58"/>
      <c r="M105" s="224"/>
      <c r="N105" s="39"/>
      <c r="O105" s="39"/>
      <c r="P105" s="39"/>
      <c r="Q105" s="39"/>
      <c r="R105" s="39"/>
      <c r="S105" s="39"/>
      <c r="T105" s="75"/>
      <c r="AT105" s="21" t="s">
        <v>168</v>
      </c>
      <c r="AU105" s="21" t="s">
        <v>85</v>
      </c>
    </row>
    <row r="106" spans="2:65" s="1" customFormat="1" ht="22.5" customHeight="1">
      <c r="B106" s="38"/>
      <c r="C106" s="202" t="s">
        <v>207</v>
      </c>
      <c r="D106" s="202" t="s">
        <v>152</v>
      </c>
      <c r="E106" s="203" t="s">
        <v>171</v>
      </c>
      <c r="F106" s="204" t="s">
        <v>172</v>
      </c>
      <c r="G106" s="205" t="s">
        <v>173</v>
      </c>
      <c r="H106" s="206">
        <v>0.191</v>
      </c>
      <c r="I106" s="207"/>
      <c r="J106" s="208">
        <f>ROUND(I106*H106,2)</f>
        <v>0</v>
      </c>
      <c r="K106" s="204" t="s">
        <v>21</v>
      </c>
      <c r="L106" s="209"/>
      <c r="M106" s="210" t="s">
        <v>21</v>
      </c>
      <c r="N106" s="211" t="s">
        <v>46</v>
      </c>
      <c r="O106" s="39"/>
      <c r="P106" s="199">
        <f>O106*H106</f>
        <v>0</v>
      </c>
      <c r="Q106" s="199">
        <v>1.09E-3</v>
      </c>
      <c r="R106" s="199">
        <f>Q106*H106</f>
        <v>2.0819000000000002E-4</v>
      </c>
      <c r="S106" s="199">
        <v>0</v>
      </c>
      <c r="T106" s="200">
        <f>S106*H106</f>
        <v>0</v>
      </c>
      <c r="AR106" s="21" t="s">
        <v>155</v>
      </c>
      <c r="AT106" s="21" t="s">
        <v>152</v>
      </c>
      <c r="AU106" s="21" t="s">
        <v>85</v>
      </c>
      <c r="AY106" s="21" t="s">
        <v>135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21" t="s">
        <v>83</v>
      </c>
      <c r="BK106" s="201">
        <f>ROUND(I106*H106,2)</f>
        <v>0</v>
      </c>
      <c r="BL106" s="21" t="s">
        <v>142</v>
      </c>
      <c r="BM106" s="21" t="s">
        <v>409</v>
      </c>
    </row>
    <row r="107" spans="2:65" s="1" customFormat="1" ht="24">
      <c r="B107" s="38"/>
      <c r="C107" s="60"/>
      <c r="D107" s="225" t="s">
        <v>168</v>
      </c>
      <c r="E107" s="60"/>
      <c r="F107" s="226" t="s">
        <v>175</v>
      </c>
      <c r="G107" s="60"/>
      <c r="H107" s="60"/>
      <c r="I107" s="160"/>
      <c r="J107" s="60"/>
      <c r="K107" s="60"/>
      <c r="L107" s="58"/>
      <c r="M107" s="224"/>
      <c r="N107" s="39"/>
      <c r="O107" s="39"/>
      <c r="P107" s="39"/>
      <c r="Q107" s="39"/>
      <c r="R107" s="39"/>
      <c r="S107" s="39"/>
      <c r="T107" s="75"/>
      <c r="AT107" s="21" t="s">
        <v>168</v>
      </c>
      <c r="AU107" s="21" t="s">
        <v>85</v>
      </c>
    </row>
    <row r="108" spans="2:65" s="11" customFormat="1" ht="12">
      <c r="B108" s="212"/>
      <c r="C108" s="213"/>
      <c r="D108" s="214" t="s">
        <v>157</v>
      </c>
      <c r="E108" s="213"/>
      <c r="F108" s="215" t="s">
        <v>410</v>
      </c>
      <c r="G108" s="213"/>
      <c r="H108" s="216">
        <v>0.191</v>
      </c>
      <c r="I108" s="217"/>
      <c r="J108" s="213"/>
      <c r="K108" s="213"/>
      <c r="L108" s="218"/>
      <c r="M108" s="219"/>
      <c r="N108" s="220"/>
      <c r="O108" s="220"/>
      <c r="P108" s="220"/>
      <c r="Q108" s="220"/>
      <c r="R108" s="220"/>
      <c r="S108" s="220"/>
      <c r="T108" s="221"/>
      <c r="AT108" s="222" t="s">
        <v>157</v>
      </c>
      <c r="AU108" s="222" t="s">
        <v>85</v>
      </c>
      <c r="AV108" s="11" t="s">
        <v>85</v>
      </c>
      <c r="AW108" s="11" t="s">
        <v>6</v>
      </c>
      <c r="AX108" s="11" t="s">
        <v>83</v>
      </c>
      <c r="AY108" s="222" t="s">
        <v>135</v>
      </c>
    </row>
    <row r="109" spans="2:65" s="1" customFormat="1" ht="22.5" customHeight="1">
      <c r="B109" s="38"/>
      <c r="C109" s="190" t="s">
        <v>10</v>
      </c>
      <c r="D109" s="190" t="s">
        <v>138</v>
      </c>
      <c r="E109" s="191" t="s">
        <v>177</v>
      </c>
      <c r="F109" s="192" t="s">
        <v>178</v>
      </c>
      <c r="G109" s="193" t="s">
        <v>146</v>
      </c>
      <c r="H109" s="194">
        <v>188</v>
      </c>
      <c r="I109" s="195"/>
      <c r="J109" s="196">
        <f>ROUND(I109*H109,2)</f>
        <v>0</v>
      </c>
      <c r="K109" s="192" t="s">
        <v>21</v>
      </c>
      <c r="L109" s="58"/>
      <c r="M109" s="197" t="s">
        <v>21</v>
      </c>
      <c r="N109" s="198" t="s">
        <v>46</v>
      </c>
      <c r="O109" s="39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AR109" s="21" t="s">
        <v>142</v>
      </c>
      <c r="AT109" s="21" t="s">
        <v>138</v>
      </c>
      <c r="AU109" s="21" t="s">
        <v>85</v>
      </c>
      <c r="AY109" s="21" t="s">
        <v>135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21" t="s">
        <v>83</v>
      </c>
      <c r="BK109" s="201">
        <f>ROUND(I109*H109,2)</f>
        <v>0</v>
      </c>
      <c r="BL109" s="21" t="s">
        <v>142</v>
      </c>
      <c r="BM109" s="21" t="s">
        <v>411</v>
      </c>
    </row>
    <row r="110" spans="2:65" s="1" customFormat="1" ht="22.5" customHeight="1">
      <c r="B110" s="38"/>
      <c r="C110" s="202" t="s">
        <v>214</v>
      </c>
      <c r="D110" s="202" t="s">
        <v>152</v>
      </c>
      <c r="E110" s="203" t="s">
        <v>181</v>
      </c>
      <c r="F110" s="204" t="s">
        <v>182</v>
      </c>
      <c r="G110" s="205" t="s">
        <v>183</v>
      </c>
      <c r="H110" s="206">
        <v>32.976999999999997</v>
      </c>
      <c r="I110" s="207"/>
      <c r="J110" s="208">
        <f>ROUND(I110*H110,2)</f>
        <v>0</v>
      </c>
      <c r="K110" s="204" t="s">
        <v>21</v>
      </c>
      <c r="L110" s="209"/>
      <c r="M110" s="210" t="s">
        <v>21</v>
      </c>
      <c r="N110" s="211" t="s">
        <v>46</v>
      </c>
      <c r="O110" s="39"/>
      <c r="P110" s="199">
        <f>O110*H110</f>
        <v>0</v>
      </c>
      <c r="Q110" s="199">
        <v>0.28504000000000002</v>
      </c>
      <c r="R110" s="199">
        <f>Q110*H110</f>
        <v>9.3997640799999989</v>
      </c>
      <c r="S110" s="199">
        <v>0</v>
      </c>
      <c r="T110" s="200">
        <f>S110*H110</f>
        <v>0</v>
      </c>
      <c r="AR110" s="21" t="s">
        <v>155</v>
      </c>
      <c r="AT110" s="21" t="s">
        <v>152</v>
      </c>
      <c r="AU110" s="21" t="s">
        <v>85</v>
      </c>
      <c r="AY110" s="21" t="s">
        <v>135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21" t="s">
        <v>83</v>
      </c>
      <c r="BK110" s="201">
        <f>ROUND(I110*H110,2)</f>
        <v>0</v>
      </c>
      <c r="BL110" s="21" t="s">
        <v>142</v>
      </c>
      <c r="BM110" s="21" t="s">
        <v>412</v>
      </c>
    </row>
    <row r="111" spans="2:65" s="11" customFormat="1" ht="12">
      <c r="B111" s="212"/>
      <c r="C111" s="213"/>
      <c r="D111" s="214" t="s">
        <v>157</v>
      </c>
      <c r="E111" s="213"/>
      <c r="F111" s="215" t="s">
        <v>413</v>
      </c>
      <c r="G111" s="213"/>
      <c r="H111" s="216">
        <v>32.976999999999997</v>
      </c>
      <c r="I111" s="217"/>
      <c r="J111" s="213"/>
      <c r="K111" s="213"/>
      <c r="L111" s="218"/>
      <c r="M111" s="219"/>
      <c r="N111" s="220"/>
      <c r="O111" s="220"/>
      <c r="P111" s="220"/>
      <c r="Q111" s="220"/>
      <c r="R111" s="220"/>
      <c r="S111" s="220"/>
      <c r="T111" s="221"/>
      <c r="AT111" s="222" t="s">
        <v>157</v>
      </c>
      <c r="AU111" s="222" t="s">
        <v>85</v>
      </c>
      <c r="AV111" s="11" t="s">
        <v>85</v>
      </c>
      <c r="AW111" s="11" t="s">
        <v>6</v>
      </c>
      <c r="AX111" s="11" t="s">
        <v>83</v>
      </c>
      <c r="AY111" s="222" t="s">
        <v>135</v>
      </c>
    </row>
    <row r="112" spans="2:65" s="1" customFormat="1" ht="22.5" customHeight="1">
      <c r="B112" s="38"/>
      <c r="C112" s="190" t="s">
        <v>218</v>
      </c>
      <c r="D112" s="190" t="s">
        <v>138</v>
      </c>
      <c r="E112" s="191" t="s">
        <v>187</v>
      </c>
      <c r="F112" s="192" t="s">
        <v>188</v>
      </c>
      <c r="G112" s="193" t="s">
        <v>189</v>
      </c>
      <c r="H112" s="194">
        <v>7.0000000000000001E-3</v>
      </c>
      <c r="I112" s="195"/>
      <c r="J112" s="196">
        <f>ROUND(I112*H112,2)</f>
        <v>0</v>
      </c>
      <c r="K112" s="192" t="s">
        <v>21</v>
      </c>
      <c r="L112" s="58"/>
      <c r="M112" s="197" t="s">
        <v>21</v>
      </c>
      <c r="N112" s="198" t="s">
        <v>46</v>
      </c>
      <c r="O112" s="39"/>
      <c r="P112" s="199">
        <f>O112*H112</f>
        <v>0</v>
      </c>
      <c r="Q112" s="199">
        <v>0</v>
      </c>
      <c r="R112" s="199">
        <f>Q112*H112</f>
        <v>0</v>
      </c>
      <c r="S112" s="199">
        <v>0</v>
      </c>
      <c r="T112" s="200">
        <f>S112*H112</f>
        <v>0</v>
      </c>
      <c r="AR112" s="21" t="s">
        <v>142</v>
      </c>
      <c r="AT112" s="21" t="s">
        <v>138</v>
      </c>
      <c r="AU112" s="21" t="s">
        <v>85</v>
      </c>
      <c r="AY112" s="21" t="s">
        <v>135</v>
      </c>
      <c r="BE112" s="201">
        <f>IF(N112="základní",J112,0)</f>
        <v>0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21" t="s">
        <v>83</v>
      </c>
      <c r="BK112" s="201">
        <f>ROUND(I112*H112,2)</f>
        <v>0</v>
      </c>
      <c r="BL112" s="21" t="s">
        <v>142</v>
      </c>
      <c r="BM112" s="21" t="s">
        <v>414</v>
      </c>
    </row>
    <row r="113" spans="2:65" s="1" customFormat="1" ht="22.5" customHeight="1">
      <c r="B113" s="38"/>
      <c r="C113" s="202" t="s">
        <v>222</v>
      </c>
      <c r="D113" s="202" t="s">
        <v>152</v>
      </c>
      <c r="E113" s="203" t="s">
        <v>192</v>
      </c>
      <c r="F113" s="204" t="s">
        <v>193</v>
      </c>
      <c r="G113" s="205" t="s">
        <v>194</v>
      </c>
      <c r="H113" s="206">
        <v>826.96600000000001</v>
      </c>
      <c r="I113" s="207"/>
      <c r="J113" s="208">
        <f>ROUND(I113*H113,2)</f>
        <v>0</v>
      </c>
      <c r="K113" s="204" t="s">
        <v>21</v>
      </c>
      <c r="L113" s="209"/>
      <c r="M113" s="210" t="s">
        <v>21</v>
      </c>
      <c r="N113" s="211" t="s">
        <v>46</v>
      </c>
      <c r="O113" s="39"/>
      <c r="P113" s="199">
        <f>O113*H113</f>
        <v>0</v>
      </c>
      <c r="Q113" s="199">
        <v>1.0000000000000001E-5</v>
      </c>
      <c r="R113" s="199">
        <f>Q113*H113</f>
        <v>8.2696600000000016E-3</v>
      </c>
      <c r="S113" s="199">
        <v>0</v>
      </c>
      <c r="T113" s="200">
        <f>S113*H113</f>
        <v>0</v>
      </c>
      <c r="AR113" s="21" t="s">
        <v>155</v>
      </c>
      <c r="AT113" s="21" t="s">
        <v>152</v>
      </c>
      <c r="AU113" s="21" t="s">
        <v>85</v>
      </c>
      <c r="AY113" s="21" t="s">
        <v>135</v>
      </c>
      <c r="BE113" s="201">
        <f>IF(N113="základní",J113,0)</f>
        <v>0</v>
      </c>
      <c r="BF113" s="201">
        <f>IF(N113="snížená",J113,0)</f>
        <v>0</v>
      </c>
      <c r="BG113" s="201">
        <f>IF(N113="zákl. přenesená",J113,0)</f>
        <v>0</v>
      </c>
      <c r="BH113" s="201">
        <f>IF(N113="sníž. přenesená",J113,0)</f>
        <v>0</v>
      </c>
      <c r="BI113" s="201">
        <f>IF(N113="nulová",J113,0)</f>
        <v>0</v>
      </c>
      <c r="BJ113" s="21" t="s">
        <v>83</v>
      </c>
      <c r="BK113" s="201">
        <f>ROUND(I113*H113,2)</f>
        <v>0</v>
      </c>
      <c r="BL113" s="21" t="s">
        <v>142</v>
      </c>
      <c r="BM113" s="21" t="s">
        <v>415</v>
      </c>
    </row>
    <row r="114" spans="2:65" s="1" customFormat="1" ht="24">
      <c r="B114" s="38"/>
      <c r="C114" s="60"/>
      <c r="D114" s="225" t="s">
        <v>168</v>
      </c>
      <c r="E114" s="60"/>
      <c r="F114" s="226" t="s">
        <v>196</v>
      </c>
      <c r="G114" s="60"/>
      <c r="H114" s="60"/>
      <c r="I114" s="160"/>
      <c r="J114" s="60"/>
      <c r="K114" s="60"/>
      <c r="L114" s="58"/>
      <c r="M114" s="224"/>
      <c r="N114" s="39"/>
      <c r="O114" s="39"/>
      <c r="P114" s="39"/>
      <c r="Q114" s="39"/>
      <c r="R114" s="39"/>
      <c r="S114" s="39"/>
      <c r="T114" s="75"/>
      <c r="AT114" s="21" t="s">
        <v>168</v>
      </c>
      <c r="AU114" s="21" t="s">
        <v>85</v>
      </c>
    </row>
    <row r="115" spans="2:65" s="11" customFormat="1" ht="12">
      <c r="B115" s="212"/>
      <c r="C115" s="213"/>
      <c r="D115" s="214" t="s">
        <v>157</v>
      </c>
      <c r="E115" s="213"/>
      <c r="F115" s="215" t="s">
        <v>416</v>
      </c>
      <c r="G115" s="213"/>
      <c r="H115" s="216">
        <v>826.96600000000001</v>
      </c>
      <c r="I115" s="217"/>
      <c r="J115" s="213"/>
      <c r="K115" s="213"/>
      <c r="L115" s="218"/>
      <c r="M115" s="219"/>
      <c r="N115" s="220"/>
      <c r="O115" s="220"/>
      <c r="P115" s="220"/>
      <c r="Q115" s="220"/>
      <c r="R115" s="220"/>
      <c r="S115" s="220"/>
      <c r="T115" s="221"/>
      <c r="AT115" s="222" t="s">
        <v>157</v>
      </c>
      <c r="AU115" s="222" t="s">
        <v>85</v>
      </c>
      <c r="AV115" s="11" t="s">
        <v>85</v>
      </c>
      <c r="AW115" s="11" t="s">
        <v>6</v>
      </c>
      <c r="AX115" s="11" t="s">
        <v>83</v>
      </c>
      <c r="AY115" s="222" t="s">
        <v>135</v>
      </c>
    </row>
    <row r="116" spans="2:65" s="1" customFormat="1" ht="22.5" customHeight="1">
      <c r="B116" s="38"/>
      <c r="C116" s="190" t="s">
        <v>230</v>
      </c>
      <c r="D116" s="190" t="s">
        <v>138</v>
      </c>
      <c r="E116" s="191" t="s">
        <v>199</v>
      </c>
      <c r="F116" s="192" t="s">
        <v>200</v>
      </c>
      <c r="G116" s="193" t="s">
        <v>201</v>
      </c>
      <c r="H116" s="194">
        <v>319.60000000000002</v>
      </c>
      <c r="I116" s="195"/>
      <c r="J116" s="196">
        <f t="shared" ref="J116:J122" si="0">ROUND(I116*H116,2)</f>
        <v>0</v>
      </c>
      <c r="K116" s="192" t="s">
        <v>21</v>
      </c>
      <c r="L116" s="58"/>
      <c r="M116" s="197" t="s">
        <v>21</v>
      </c>
      <c r="N116" s="198" t="s">
        <v>46</v>
      </c>
      <c r="O116" s="39"/>
      <c r="P116" s="199">
        <f t="shared" ref="P116:P122" si="1">O116*H116</f>
        <v>0</v>
      </c>
      <c r="Q116" s="199">
        <v>0</v>
      </c>
      <c r="R116" s="199">
        <f t="shared" ref="R116:R122" si="2">Q116*H116</f>
        <v>0</v>
      </c>
      <c r="S116" s="199">
        <v>0</v>
      </c>
      <c r="T116" s="200">
        <f t="shared" ref="T116:T122" si="3">S116*H116</f>
        <v>0</v>
      </c>
      <c r="AR116" s="21" t="s">
        <v>142</v>
      </c>
      <c r="AT116" s="21" t="s">
        <v>138</v>
      </c>
      <c r="AU116" s="21" t="s">
        <v>85</v>
      </c>
      <c r="AY116" s="21" t="s">
        <v>135</v>
      </c>
      <c r="BE116" s="201">
        <f t="shared" ref="BE116:BE122" si="4">IF(N116="základní",J116,0)</f>
        <v>0</v>
      </c>
      <c r="BF116" s="201">
        <f t="shared" ref="BF116:BF122" si="5">IF(N116="snížená",J116,0)</f>
        <v>0</v>
      </c>
      <c r="BG116" s="201">
        <f t="shared" ref="BG116:BG122" si="6">IF(N116="zákl. přenesená",J116,0)</f>
        <v>0</v>
      </c>
      <c r="BH116" s="201">
        <f t="shared" ref="BH116:BH122" si="7">IF(N116="sníž. přenesená",J116,0)</f>
        <v>0</v>
      </c>
      <c r="BI116" s="201">
        <f t="shared" ref="BI116:BI122" si="8">IF(N116="nulová",J116,0)</f>
        <v>0</v>
      </c>
      <c r="BJ116" s="21" t="s">
        <v>83</v>
      </c>
      <c r="BK116" s="201">
        <f t="shared" ref="BK116:BK122" si="9">ROUND(I116*H116,2)</f>
        <v>0</v>
      </c>
      <c r="BL116" s="21" t="s">
        <v>142</v>
      </c>
      <c r="BM116" s="21" t="s">
        <v>417</v>
      </c>
    </row>
    <row r="117" spans="2:65" s="1" customFormat="1" ht="22.5" customHeight="1">
      <c r="B117" s="38"/>
      <c r="C117" s="190" t="s">
        <v>234</v>
      </c>
      <c r="D117" s="190" t="s">
        <v>138</v>
      </c>
      <c r="E117" s="191" t="s">
        <v>204</v>
      </c>
      <c r="F117" s="192" t="s">
        <v>205</v>
      </c>
      <c r="G117" s="193" t="s">
        <v>146</v>
      </c>
      <c r="H117" s="194">
        <v>9.4</v>
      </c>
      <c r="I117" s="195"/>
      <c r="J117" s="196">
        <f t="shared" si="0"/>
        <v>0</v>
      </c>
      <c r="K117" s="192" t="s">
        <v>21</v>
      </c>
      <c r="L117" s="58"/>
      <c r="M117" s="197" t="s">
        <v>21</v>
      </c>
      <c r="N117" s="198" t="s">
        <v>46</v>
      </c>
      <c r="O117" s="39"/>
      <c r="P117" s="199">
        <f t="shared" si="1"/>
        <v>0</v>
      </c>
      <c r="Q117" s="199">
        <v>0</v>
      </c>
      <c r="R117" s="199">
        <f t="shared" si="2"/>
        <v>0</v>
      </c>
      <c r="S117" s="199">
        <v>0</v>
      </c>
      <c r="T117" s="200">
        <f t="shared" si="3"/>
        <v>0</v>
      </c>
      <c r="AR117" s="21" t="s">
        <v>142</v>
      </c>
      <c r="AT117" s="21" t="s">
        <v>138</v>
      </c>
      <c r="AU117" s="21" t="s">
        <v>85</v>
      </c>
      <c r="AY117" s="21" t="s">
        <v>135</v>
      </c>
      <c r="BE117" s="201">
        <f t="shared" si="4"/>
        <v>0</v>
      </c>
      <c r="BF117" s="201">
        <f t="shared" si="5"/>
        <v>0</v>
      </c>
      <c r="BG117" s="201">
        <f t="shared" si="6"/>
        <v>0</v>
      </c>
      <c r="BH117" s="201">
        <f t="shared" si="7"/>
        <v>0</v>
      </c>
      <c r="BI117" s="201">
        <f t="shared" si="8"/>
        <v>0</v>
      </c>
      <c r="BJ117" s="21" t="s">
        <v>83</v>
      </c>
      <c r="BK117" s="201">
        <f t="shared" si="9"/>
        <v>0</v>
      </c>
      <c r="BL117" s="21" t="s">
        <v>142</v>
      </c>
      <c r="BM117" s="21" t="s">
        <v>418</v>
      </c>
    </row>
    <row r="118" spans="2:65" s="1" customFormat="1" ht="22.5" customHeight="1">
      <c r="B118" s="38"/>
      <c r="C118" s="190" t="s">
        <v>9</v>
      </c>
      <c r="D118" s="190" t="s">
        <v>138</v>
      </c>
      <c r="E118" s="191" t="s">
        <v>208</v>
      </c>
      <c r="F118" s="192" t="s">
        <v>209</v>
      </c>
      <c r="G118" s="193" t="s">
        <v>183</v>
      </c>
      <c r="H118" s="194">
        <v>7.52</v>
      </c>
      <c r="I118" s="195"/>
      <c r="J118" s="196">
        <f t="shared" si="0"/>
        <v>0</v>
      </c>
      <c r="K118" s="192" t="s">
        <v>21</v>
      </c>
      <c r="L118" s="58"/>
      <c r="M118" s="197" t="s">
        <v>21</v>
      </c>
      <c r="N118" s="198" t="s">
        <v>46</v>
      </c>
      <c r="O118" s="39"/>
      <c r="P118" s="199">
        <f t="shared" si="1"/>
        <v>0</v>
      </c>
      <c r="Q118" s="199">
        <v>0</v>
      </c>
      <c r="R118" s="199">
        <f t="shared" si="2"/>
        <v>0</v>
      </c>
      <c r="S118" s="199">
        <v>0</v>
      </c>
      <c r="T118" s="200">
        <f t="shared" si="3"/>
        <v>0</v>
      </c>
      <c r="AR118" s="21" t="s">
        <v>142</v>
      </c>
      <c r="AT118" s="21" t="s">
        <v>138</v>
      </c>
      <c r="AU118" s="21" t="s">
        <v>85</v>
      </c>
      <c r="AY118" s="21" t="s">
        <v>135</v>
      </c>
      <c r="BE118" s="201">
        <f t="shared" si="4"/>
        <v>0</v>
      </c>
      <c r="BF118" s="201">
        <f t="shared" si="5"/>
        <v>0</v>
      </c>
      <c r="BG118" s="201">
        <f t="shared" si="6"/>
        <v>0</v>
      </c>
      <c r="BH118" s="201">
        <f t="shared" si="7"/>
        <v>0</v>
      </c>
      <c r="BI118" s="201">
        <f t="shared" si="8"/>
        <v>0</v>
      </c>
      <c r="BJ118" s="21" t="s">
        <v>83</v>
      </c>
      <c r="BK118" s="201">
        <f t="shared" si="9"/>
        <v>0</v>
      </c>
      <c r="BL118" s="21" t="s">
        <v>142</v>
      </c>
      <c r="BM118" s="21" t="s">
        <v>419</v>
      </c>
    </row>
    <row r="119" spans="2:65" s="1" customFormat="1" ht="22.5" customHeight="1">
      <c r="B119" s="38"/>
      <c r="C119" s="190" t="s">
        <v>242</v>
      </c>
      <c r="D119" s="190" t="s">
        <v>138</v>
      </c>
      <c r="E119" s="191" t="s">
        <v>211</v>
      </c>
      <c r="F119" s="192" t="s">
        <v>212</v>
      </c>
      <c r="G119" s="193" t="s">
        <v>183</v>
      </c>
      <c r="H119" s="194">
        <v>37.6</v>
      </c>
      <c r="I119" s="195"/>
      <c r="J119" s="196">
        <f t="shared" si="0"/>
        <v>0</v>
      </c>
      <c r="K119" s="192" t="s">
        <v>21</v>
      </c>
      <c r="L119" s="58"/>
      <c r="M119" s="197" t="s">
        <v>21</v>
      </c>
      <c r="N119" s="198" t="s">
        <v>46</v>
      </c>
      <c r="O119" s="39"/>
      <c r="P119" s="199">
        <f t="shared" si="1"/>
        <v>0</v>
      </c>
      <c r="Q119" s="199">
        <v>0</v>
      </c>
      <c r="R119" s="199">
        <f t="shared" si="2"/>
        <v>0</v>
      </c>
      <c r="S119" s="199">
        <v>0</v>
      </c>
      <c r="T119" s="200">
        <f t="shared" si="3"/>
        <v>0</v>
      </c>
      <c r="AR119" s="21" t="s">
        <v>142</v>
      </c>
      <c r="AT119" s="21" t="s">
        <v>138</v>
      </c>
      <c r="AU119" s="21" t="s">
        <v>85</v>
      </c>
      <c r="AY119" s="21" t="s">
        <v>135</v>
      </c>
      <c r="BE119" s="201">
        <f t="shared" si="4"/>
        <v>0</v>
      </c>
      <c r="BF119" s="201">
        <f t="shared" si="5"/>
        <v>0</v>
      </c>
      <c r="BG119" s="201">
        <f t="shared" si="6"/>
        <v>0</v>
      </c>
      <c r="BH119" s="201">
        <f t="shared" si="7"/>
        <v>0</v>
      </c>
      <c r="BI119" s="201">
        <f t="shared" si="8"/>
        <v>0</v>
      </c>
      <c r="BJ119" s="21" t="s">
        <v>83</v>
      </c>
      <c r="BK119" s="201">
        <f t="shared" si="9"/>
        <v>0</v>
      </c>
      <c r="BL119" s="21" t="s">
        <v>142</v>
      </c>
      <c r="BM119" s="21" t="s">
        <v>420</v>
      </c>
    </row>
    <row r="120" spans="2:65" s="1" customFormat="1" ht="22.5" customHeight="1">
      <c r="B120" s="38"/>
      <c r="C120" s="190" t="s">
        <v>246</v>
      </c>
      <c r="D120" s="190" t="s">
        <v>138</v>
      </c>
      <c r="E120" s="191" t="s">
        <v>215</v>
      </c>
      <c r="F120" s="192" t="s">
        <v>216</v>
      </c>
      <c r="G120" s="193" t="s">
        <v>146</v>
      </c>
      <c r="H120" s="194">
        <v>376</v>
      </c>
      <c r="I120" s="195"/>
      <c r="J120" s="196">
        <f t="shared" si="0"/>
        <v>0</v>
      </c>
      <c r="K120" s="192" t="s">
        <v>21</v>
      </c>
      <c r="L120" s="58"/>
      <c r="M120" s="197" t="s">
        <v>21</v>
      </c>
      <c r="N120" s="198" t="s">
        <v>46</v>
      </c>
      <c r="O120" s="39"/>
      <c r="P120" s="199">
        <f t="shared" si="1"/>
        <v>0</v>
      </c>
      <c r="Q120" s="199">
        <v>0</v>
      </c>
      <c r="R120" s="199">
        <f t="shared" si="2"/>
        <v>0</v>
      </c>
      <c r="S120" s="199">
        <v>0</v>
      </c>
      <c r="T120" s="200">
        <f t="shared" si="3"/>
        <v>0</v>
      </c>
      <c r="AR120" s="21" t="s">
        <v>142</v>
      </c>
      <c r="AT120" s="21" t="s">
        <v>138</v>
      </c>
      <c r="AU120" s="21" t="s">
        <v>85</v>
      </c>
      <c r="AY120" s="21" t="s">
        <v>135</v>
      </c>
      <c r="BE120" s="201">
        <f t="shared" si="4"/>
        <v>0</v>
      </c>
      <c r="BF120" s="201">
        <f t="shared" si="5"/>
        <v>0</v>
      </c>
      <c r="BG120" s="201">
        <f t="shared" si="6"/>
        <v>0</v>
      </c>
      <c r="BH120" s="201">
        <f t="shared" si="7"/>
        <v>0</v>
      </c>
      <c r="BI120" s="201">
        <f t="shared" si="8"/>
        <v>0</v>
      </c>
      <c r="BJ120" s="21" t="s">
        <v>83</v>
      </c>
      <c r="BK120" s="201">
        <f t="shared" si="9"/>
        <v>0</v>
      </c>
      <c r="BL120" s="21" t="s">
        <v>142</v>
      </c>
      <c r="BM120" s="21" t="s">
        <v>421</v>
      </c>
    </row>
    <row r="121" spans="2:65" s="1" customFormat="1" ht="22.5" customHeight="1">
      <c r="B121" s="38"/>
      <c r="C121" s="190" t="s">
        <v>250</v>
      </c>
      <c r="D121" s="190" t="s">
        <v>138</v>
      </c>
      <c r="E121" s="191" t="s">
        <v>219</v>
      </c>
      <c r="F121" s="192" t="s">
        <v>220</v>
      </c>
      <c r="G121" s="193" t="s">
        <v>146</v>
      </c>
      <c r="H121" s="194">
        <v>188</v>
      </c>
      <c r="I121" s="195"/>
      <c r="J121" s="196">
        <f t="shared" si="0"/>
        <v>0</v>
      </c>
      <c r="K121" s="192" t="s">
        <v>21</v>
      </c>
      <c r="L121" s="58"/>
      <c r="M121" s="197" t="s">
        <v>21</v>
      </c>
      <c r="N121" s="198" t="s">
        <v>46</v>
      </c>
      <c r="O121" s="39"/>
      <c r="P121" s="199">
        <f t="shared" si="1"/>
        <v>0</v>
      </c>
      <c r="Q121" s="199">
        <v>0</v>
      </c>
      <c r="R121" s="199">
        <f t="shared" si="2"/>
        <v>0</v>
      </c>
      <c r="S121" s="199">
        <v>0</v>
      </c>
      <c r="T121" s="200">
        <f t="shared" si="3"/>
        <v>0</v>
      </c>
      <c r="AR121" s="21" t="s">
        <v>142</v>
      </c>
      <c r="AT121" s="21" t="s">
        <v>138</v>
      </c>
      <c r="AU121" s="21" t="s">
        <v>85</v>
      </c>
      <c r="AY121" s="21" t="s">
        <v>135</v>
      </c>
      <c r="BE121" s="201">
        <f t="shared" si="4"/>
        <v>0</v>
      </c>
      <c r="BF121" s="201">
        <f t="shared" si="5"/>
        <v>0</v>
      </c>
      <c r="BG121" s="201">
        <f t="shared" si="6"/>
        <v>0</v>
      </c>
      <c r="BH121" s="201">
        <f t="shared" si="7"/>
        <v>0</v>
      </c>
      <c r="BI121" s="201">
        <f t="shared" si="8"/>
        <v>0</v>
      </c>
      <c r="BJ121" s="21" t="s">
        <v>83</v>
      </c>
      <c r="BK121" s="201">
        <f t="shared" si="9"/>
        <v>0</v>
      </c>
      <c r="BL121" s="21" t="s">
        <v>142</v>
      </c>
      <c r="BM121" s="21" t="s">
        <v>422</v>
      </c>
    </row>
    <row r="122" spans="2:65" s="1" customFormat="1" ht="22.5" customHeight="1">
      <c r="B122" s="38"/>
      <c r="C122" s="202" t="s">
        <v>254</v>
      </c>
      <c r="D122" s="202" t="s">
        <v>152</v>
      </c>
      <c r="E122" s="203" t="s">
        <v>223</v>
      </c>
      <c r="F122" s="204" t="s">
        <v>224</v>
      </c>
      <c r="G122" s="205" t="s">
        <v>183</v>
      </c>
      <c r="H122" s="206">
        <v>4.9470000000000001</v>
      </c>
      <c r="I122" s="207"/>
      <c r="J122" s="208">
        <f t="shared" si="0"/>
        <v>0</v>
      </c>
      <c r="K122" s="204" t="s">
        <v>21</v>
      </c>
      <c r="L122" s="209"/>
      <c r="M122" s="210" t="s">
        <v>21</v>
      </c>
      <c r="N122" s="211" t="s">
        <v>46</v>
      </c>
      <c r="O122" s="39"/>
      <c r="P122" s="199">
        <f t="shared" si="1"/>
        <v>0</v>
      </c>
      <c r="Q122" s="199">
        <v>0.34215000000000001</v>
      </c>
      <c r="R122" s="199">
        <f t="shared" si="2"/>
        <v>1.69261605</v>
      </c>
      <c r="S122" s="199">
        <v>0</v>
      </c>
      <c r="T122" s="200">
        <f t="shared" si="3"/>
        <v>0</v>
      </c>
      <c r="AR122" s="21" t="s">
        <v>155</v>
      </c>
      <c r="AT122" s="21" t="s">
        <v>152</v>
      </c>
      <c r="AU122" s="21" t="s">
        <v>85</v>
      </c>
      <c r="AY122" s="21" t="s">
        <v>135</v>
      </c>
      <c r="BE122" s="201">
        <f t="shared" si="4"/>
        <v>0</v>
      </c>
      <c r="BF122" s="201">
        <f t="shared" si="5"/>
        <v>0</v>
      </c>
      <c r="BG122" s="201">
        <f t="shared" si="6"/>
        <v>0</v>
      </c>
      <c r="BH122" s="201">
        <f t="shared" si="7"/>
        <v>0</v>
      </c>
      <c r="BI122" s="201">
        <f t="shared" si="8"/>
        <v>0</v>
      </c>
      <c r="BJ122" s="21" t="s">
        <v>83</v>
      </c>
      <c r="BK122" s="201">
        <f t="shared" si="9"/>
        <v>0</v>
      </c>
      <c r="BL122" s="21" t="s">
        <v>142</v>
      </c>
      <c r="BM122" s="21" t="s">
        <v>423</v>
      </c>
    </row>
    <row r="123" spans="2:65" s="1" customFormat="1" ht="24">
      <c r="B123" s="38"/>
      <c r="C123" s="60"/>
      <c r="D123" s="225" t="s">
        <v>168</v>
      </c>
      <c r="E123" s="60"/>
      <c r="F123" s="226" t="s">
        <v>226</v>
      </c>
      <c r="G123" s="60"/>
      <c r="H123" s="60"/>
      <c r="I123" s="160"/>
      <c r="J123" s="60"/>
      <c r="K123" s="60"/>
      <c r="L123" s="58"/>
      <c r="M123" s="224"/>
      <c r="N123" s="39"/>
      <c r="O123" s="39"/>
      <c r="P123" s="39"/>
      <c r="Q123" s="39"/>
      <c r="R123" s="39"/>
      <c r="S123" s="39"/>
      <c r="T123" s="75"/>
      <c r="AT123" s="21" t="s">
        <v>168</v>
      </c>
      <c r="AU123" s="21" t="s">
        <v>85</v>
      </c>
    </row>
    <row r="124" spans="2:65" s="11" customFormat="1" ht="12">
      <c r="B124" s="212"/>
      <c r="C124" s="213"/>
      <c r="D124" s="225" t="s">
        <v>157</v>
      </c>
      <c r="E124" s="213"/>
      <c r="F124" s="227" t="s">
        <v>424</v>
      </c>
      <c r="G124" s="213"/>
      <c r="H124" s="228">
        <v>4.9470000000000001</v>
      </c>
      <c r="I124" s="217"/>
      <c r="J124" s="213"/>
      <c r="K124" s="213"/>
      <c r="L124" s="218"/>
      <c r="M124" s="219"/>
      <c r="N124" s="220"/>
      <c r="O124" s="220"/>
      <c r="P124" s="220"/>
      <c r="Q124" s="220"/>
      <c r="R124" s="220"/>
      <c r="S124" s="220"/>
      <c r="T124" s="221"/>
      <c r="AT124" s="222" t="s">
        <v>157</v>
      </c>
      <c r="AU124" s="222" t="s">
        <v>85</v>
      </c>
      <c r="AV124" s="11" t="s">
        <v>85</v>
      </c>
      <c r="AW124" s="11" t="s">
        <v>6</v>
      </c>
      <c r="AX124" s="11" t="s">
        <v>83</v>
      </c>
      <c r="AY124" s="222" t="s">
        <v>135</v>
      </c>
    </row>
    <row r="125" spans="2:65" s="10" customFormat="1" ht="29.85" customHeight="1">
      <c r="B125" s="173"/>
      <c r="C125" s="174"/>
      <c r="D125" s="187" t="s">
        <v>74</v>
      </c>
      <c r="E125" s="188" t="s">
        <v>228</v>
      </c>
      <c r="F125" s="188" t="s">
        <v>229</v>
      </c>
      <c r="G125" s="174"/>
      <c r="H125" s="174"/>
      <c r="I125" s="177"/>
      <c r="J125" s="189">
        <f>BK125</f>
        <v>0</v>
      </c>
      <c r="K125" s="174"/>
      <c r="L125" s="179"/>
      <c r="M125" s="180"/>
      <c r="N125" s="181"/>
      <c r="O125" s="181"/>
      <c r="P125" s="182">
        <f>SUM(P126:P158)</f>
        <v>0</v>
      </c>
      <c r="Q125" s="181"/>
      <c r="R125" s="182">
        <f>SUM(R126:R158)</f>
        <v>6.98323011</v>
      </c>
      <c r="S125" s="181"/>
      <c r="T125" s="183">
        <f>SUM(T126:T158)</f>
        <v>0</v>
      </c>
      <c r="AR125" s="184" t="s">
        <v>83</v>
      </c>
      <c r="AT125" s="185" t="s">
        <v>74</v>
      </c>
      <c r="AU125" s="185" t="s">
        <v>83</v>
      </c>
      <c r="AY125" s="184" t="s">
        <v>135</v>
      </c>
      <c r="BK125" s="186">
        <f>SUM(BK126:BK158)</f>
        <v>0</v>
      </c>
    </row>
    <row r="126" spans="2:65" s="1" customFormat="1" ht="22.5" customHeight="1">
      <c r="B126" s="38"/>
      <c r="C126" s="190" t="s">
        <v>258</v>
      </c>
      <c r="D126" s="190" t="s">
        <v>138</v>
      </c>
      <c r="E126" s="191" t="s">
        <v>231</v>
      </c>
      <c r="F126" s="192" t="s">
        <v>232</v>
      </c>
      <c r="G126" s="193" t="s">
        <v>141</v>
      </c>
      <c r="H126" s="194">
        <v>643</v>
      </c>
      <c r="I126" s="195"/>
      <c r="J126" s="196">
        <f>ROUND(I126*H126,2)</f>
        <v>0</v>
      </c>
      <c r="K126" s="192" t="s">
        <v>21</v>
      </c>
      <c r="L126" s="58"/>
      <c r="M126" s="197" t="s">
        <v>21</v>
      </c>
      <c r="N126" s="198" t="s">
        <v>46</v>
      </c>
      <c r="O126" s="39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AR126" s="21" t="s">
        <v>142</v>
      </c>
      <c r="AT126" s="21" t="s">
        <v>138</v>
      </c>
      <c r="AU126" s="21" t="s">
        <v>85</v>
      </c>
      <c r="AY126" s="21" t="s">
        <v>135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21" t="s">
        <v>83</v>
      </c>
      <c r="BK126" s="201">
        <f>ROUND(I126*H126,2)</f>
        <v>0</v>
      </c>
      <c r="BL126" s="21" t="s">
        <v>142</v>
      </c>
      <c r="BM126" s="21" t="s">
        <v>425</v>
      </c>
    </row>
    <row r="127" spans="2:65" s="1" customFormat="1" ht="22.5" customHeight="1">
      <c r="B127" s="38"/>
      <c r="C127" s="190" t="s">
        <v>262</v>
      </c>
      <c r="D127" s="190" t="s">
        <v>138</v>
      </c>
      <c r="E127" s="191" t="s">
        <v>235</v>
      </c>
      <c r="F127" s="192" t="s">
        <v>236</v>
      </c>
      <c r="G127" s="193" t="s">
        <v>141</v>
      </c>
      <c r="H127" s="194">
        <v>643</v>
      </c>
      <c r="I127" s="195"/>
      <c r="J127" s="196">
        <f>ROUND(I127*H127,2)</f>
        <v>0</v>
      </c>
      <c r="K127" s="192" t="s">
        <v>21</v>
      </c>
      <c r="L127" s="58"/>
      <c r="M127" s="197" t="s">
        <v>21</v>
      </c>
      <c r="N127" s="198" t="s">
        <v>46</v>
      </c>
      <c r="O127" s="39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AR127" s="21" t="s">
        <v>142</v>
      </c>
      <c r="AT127" s="21" t="s">
        <v>138</v>
      </c>
      <c r="AU127" s="21" t="s">
        <v>85</v>
      </c>
      <c r="AY127" s="21" t="s">
        <v>135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21" t="s">
        <v>83</v>
      </c>
      <c r="BK127" s="201">
        <f>ROUND(I127*H127,2)</f>
        <v>0</v>
      </c>
      <c r="BL127" s="21" t="s">
        <v>142</v>
      </c>
      <c r="BM127" s="21" t="s">
        <v>426</v>
      </c>
    </row>
    <row r="128" spans="2:65" s="1" customFormat="1" ht="22.5" customHeight="1">
      <c r="B128" s="38"/>
      <c r="C128" s="202" t="s">
        <v>264</v>
      </c>
      <c r="D128" s="202" t="s">
        <v>152</v>
      </c>
      <c r="E128" s="203" t="s">
        <v>238</v>
      </c>
      <c r="F128" s="204" t="s">
        <v>239</v>
      </c>
      <c r="G128" s="205" t="s">
        <v>141</v>
      </c>
      <c r="H128" s="206">
        <v>242.28100000000001</v>
      </c>
      <c r="I128" s="207"/>
      <c r="J128" s="208">
        <f>ROUND(I128*H128,2)</f>
        <v>0</v>
      </c>
      <c r="K128" s="204" t="s">
        <v>21</v>
      </c>
      <c r="L128" s="209"/>
      <c r="M128" s="210" t="s">
        <v>21</v>
      </c>
      <c r="N128" s="211" t="s">
        <v>46</v>
      </c>
      <c r="O128" s="39"/>
      <c r="P128" s="199">
        <f>O128*H128</f>
        <v>0</v>
      </c>
      <c r="Q128" s="199">
        <v>8.1999999999999998E-4</v>
      </c>
      <c r="R128" s="199">
        <f>Q128*H128</f>
        <v>0.19867042000000001</v>
      </c>
      <c r="S128" s="199">
        <v>0</v>
      </c>
      <c r="T128" s="200">
        <f>S128*H128</f>
        <v>0</v>
      </c>
      <c r="AR128" s="21" t="s">
        <v>155</v>
      </c>
      <c r="AT128" s="21" t="s">
        <v>152</v>
      </c>
      <c r="AU128" s="21" t="s">
        <v>85</v>
      </c>
      <c r="AY128" s="21" t="s">
        <v>135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21" t="s">
        <v>83</v>
      </c>
      <c r="BK128" s="201">
        <f>ROUND(I128*H128,2)</f>
        <v>0</v>
      </c>
      <c r="BL128" s="21" t="s">
        <v>142</v>
      </c>
      <c r="BM128" s="21" t="s">
        <v>427</v>
      </c>
    </row>
    <row r="129" spans="2:65" s="11" customFormat="1" ht="12">
      <c r="B129" s="212"/>
      <c r="C129" s="213"/>
      <c r="D129" s="214" t="s">
        <v>157</v>
      </c>
      <c r="E129" s="213"/>
      <c r="F129" s="215" t="s">
        <v>428</v>
      </c>
      <c r="G129" s="213"/>
      <c r="H129" s="216">
        <v>242.28100000000001</v>
      </c>
      <c r="I129" s="217"/>
      <c r="J129" s="213"/>
      <c r="K129" s="213"/>
      <c r="L129" s="218"/>
      <c r="M129" s="219"/>
      <c r="N129" s="220"/>
      <c r="O129" s="220"/>
      <c r="P129" s="220"/>
      <c r="Q129" s="220"/>
      <c r="R129" s="220"/>
      <c r="S129" s="220"/>
      <c r="T129" s="221"/>
      <c r="AT129" s="222" t="s">
        <v>157</v>
      </c>
      <c r="AU129" s="222" t="s">
        <v>85</v>
      </c>
      <c r="AV129" s="11" t="s">
        <v>85</v>
      </c>
      <c r="AW129" s="11" t="s">
        <v>6</v>
      </c>
      <c r="AX129" s="11" t="s">
        <v>83</v>
      </c>
      <c r="AY129" s="222" t="s">
        <v>135</v>
      </c>
    </row>
    <row r="130" spans="2:65" s="1" customFormat="1" ht="22.5" customHeight="1">
      <c r="B130" s="38"/>
      <c r="C130" s="202" t="s">
        <v>267</v>
      </c>
      <c r="D130" s="202" t="s">
        <v>152</v>
      </c>
      <c r="E130" s="203" t="s">
        <v>429</v>
      </c>
      <c r="F130" s="204" t="s">
        <v>430</v>
      </c>
      <c r="G130" s="205" t="s">
        <v>141</v>
      </c>
      <c r="H130" s="206">
        <v>786.80100000000004</v>
      </c>
      <c r="I130" s="207"/>
      <c r="J130" s="208">
        <f>ROUND(I130*H130,2)</f>
        <v>0</v>
      </c>
      <c r="K130" s="204" t="s">
        <v>21</v>
      </c>
      <c r="L130" s="209"/>
      <c r="M130" s="210" t="s">
        <v>21</v>
      </c>
      <c r="N130" s="211" t="s">
        <v>46</v>
      </c>
      <c r="O130" s="39"/>
      <c r="P130" s="199">
        <f>O130*H130</f>
        <v>0</v>
      </c>
      <c r="Q130" s="199">
        <v>8.1999999999999998E-4</v>
      </c>
      <c r="R130" s="199">
        <f>Q130*H130</f>
        <v>0.64517681999999998</v>
      </c>
      <c r="S130" s="199">
        <v>0</v>
      </c>
      <c r="T130" s="200">
        <f>S130*H130</f>
        <v>0</v>
      </c>
      <c r="AR130" s="21" t="s">
        <v>155</v>
      </c>
      <c r="AT130" s="21" t="s">
        <v>152</v>
      </c>
      <c r="AU130" s="21" t="s">
        <v>85</v>
      </c>
      <c r="AY130" s="21" t="s">
        <v>135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21" t="s">
        <v>83</v>
      </c>
      <c r="BK130" s="201">
        <f>ROUND(I130*H130,2)</f>
        <v>0</v>
      </c>
      <c r="BL130" s="21" t="s">
        <v>142</v>
      </c>
      <c r="BM130" s="21" t="s">
        <v>431</v>
      </c>
    </row>
    <row r="131" spans="2:65" s="11" customFormat="1" ht="12">
      <c r="B131" s="212"/>
      <c r="C131" s="213"/>
      <c r="D131" s="214" t="s">
        <v>157</v>
      </c>
      <c r="E131" s="213"/>
      <c r="F131" s="215" t="s">
        <v>432</v>
      </c>
      <c r="G131" s="213"/>
      <c r="H131" s="216">
        <v>786.80100000000004</v>
      </c>
      <c r="I131" s="217"/>
      <c r="J131" s="213"/>
      <c r="K131" s="213"/>
      <c r="L131" s="218"/>
      <c r="M131" s="219"/>
      <c r="N131" s="220"/>
      <c r="O131" s="220"/>
      <c r="P131" s="220"/>
      <c r="Q131" s="220"/>
      <c r="R131" s="220"/>
      <c r="S131" s="220"/>
      <c r="T131" s="221"/>
      <c r="AT131" s="222" t="s">
        <v>157</v>
      </c>
      <c r="AU131" s="222" t="s">
        <v>85</v>
      </c>
      <c r="AV131" s="11" t="s">
        <v>85</v>
      </c>
      <c r="AW131" s="11" t="s">
        <v>6</v>
      </c>
      <c r="AX131" s="11" t="s">
        <v>83</v>
      </c>
      <c r="AY131" s="222" t="s">
        <v>135</v>
      </c>
    </row>
    <row r="132" spans="2:65" s="1" customFormat="1" ht="22.5" customHeight="1">
      <c r="B132" s="38"/>
      <c r="C132" s="190" t="s">
        <v>270</v>
      </c>
      <c r="D132" s="190" t="s">
        <v>138</v>
      </c>
      <c r="E132" s="191" t="s">
        <v>243</v>
      </c>
      <c r="F132" s="192" t="s">
        <v>244</v>
      </c>
      <c r="G132" s="193" t="s">
        <v>146</v>
      </c>
      <c r="H132" s="194">
        <v>223</v>
      </c>
      <c r="I132" s="195"/>
      <c r="J132" s="196">
        <f t="shared" ref="J132:J138" si="10">ROUND(I132*H132,2)</f>
        <v>0</v>
      </c>
      <c r="K132" s="192" t="s">
        <v>21</v>
      </c>
      <c r="L132" s="58"/>
      <c r="M132" s="197" t="s">
        <v>21</v>
      </c>
      <c r="N132" s="198" t="s">
        <v>46</v>
      </c>
      <c r="O132" s="39"/>
      <c r="P132" s="199">
        <f t="shared" ref="P132:P138" si="11">O132*H132</f>
        <v>0</v>
      </c>
      <c r="Q132" s="199">
        <v>0</v>
      </c>
      <c r="R132" s="199">
        <f t="shared" ref="R132:R138" si="12">Q132*H132</f>
        <v>0</v>
      </c>
      <c r="S132" s="199">
        <v>0</v>
      </c>
      <c r="T132" s="200">
        <f t="shared" ref="T132:T138" si="13">S132*H132</f>
        <v>0</v>
      </c>
      <c r="AR132" s="21" t="s">
        <v>142</v>
      </c>
      <c r="AT132" s="21" t="s">
        <v>138</v>
      </c>
      <c r="AU132" s="21" t="s">
        <v>85</v>
      </c>
      <c r="AY132" s="21" t="s">
        <v>135</v>
      </c>
      <c r="BE132" s="201">
        <f t="shared" ref="BE132:BE138" si="14">IF(N132="základní",J132,0)</f>
        <v>0</v>
      </c>
      <c r="BF132" s="201">
        <f t="shared" ref="BF132:BF138" si="15">IF(N132="snížená",J132,0)</f>
        <v>0</v>
      </c>
      <c r="BG132" s="201">
        <f t="shared" ref="BG132:BG138" si="16">IF(N132="zákl. přenesená",J132,0)</f>
        <v>0</v>
      </c>
      <c r="BH132" s="201">
        <f t="shared" ref="BH132:BH138" si="17">IF(N132="sníž. přenesená",J132,0)</f>
        <v>0</v>
      </c>
      <c r="BI132" s="201">
        <f t="shared" ref="BI132:BI138" si="18">IF(N132="nulová",J132,0)</f>
        <v>0</v>
      </c>
      <c r="BJ132" s="21" t="s">
        <v>83</v>
      </c>
      <c r="BK132" s="201">
        <f t="shared" ref="BK132:BK138" si="19">ROUND(I132*H132,2)</f>
        <v>0</v>
      </c>
      <c r="BL132" s="21" t="s">
        <v>142</v>
      </c>
      <c r="BM132" s="21" t="s">
        <v>433</v>
      </c>
    </row>
    <row r="133" spans="2:65" s="1" customFormat="1" ht="22.5" customHeight="1">
      <c r="B133" s="38"/>
      <c r="C133" s="190" t="s">
        <v>273</v>
      </c>
      <c r="D133" s="190" t="s">
        <v>138</v>
      </c>
      <c r="E133" s="191" t="s">
        <v>247</v>
      </c>
      <c r="F133" s="192" t="s">
        <v>248</v>
      </c>
      <c r="G133" s="193" t="s">
        <v>146</v>
      </c>
      <c r="H133" s="194">
        <v>11.15</v>
      </c>
      <c r="I133" s="195"/>
      <c r="J133" s="196">
        <f t="shared" si="10"/>
        <v>0</v>
      </c>
      <c r="K133" s="192" t="s">
        <v>21</v>
      </c>
      <c r="L133" s="58"/>
      <c r="M133" s="197" t="s">
        <v>21</v>
      </c>
      <c r="N133" s="198" t="s">
        <v>46</v>
      </c>
      <c r="O133" s="39"/>
      <c r="P133" s="199">
        <f t="shared" si="11"/>
        <v>0</v>
      </c>
      <c r="Q133" s="199">
        <v>0</v>
      </c>
      <c r="R133" s="199">
        <f t="shared" si="12"/>
        <v>0</v>
      </c>
      <c r="S133" s="199">
        <v>0</v>
      </c>
      <c r="T133" s="200">
        <f t="shared" si="13"/>
        <v>0</v>
      </c>
      <c r="AR133" s="21" t="s">
        <v>142</v>
      </c>
      <c r="AT133" s="21" t="s">
        <v>138</v>
      </c>
      <c r="AU133" s="21" t="s">
        <v>85</v>
      </c>
      <c r="AY133" s="21" t="s">
        <v>135</v>
      </c>
      <c r="BE133" s="201">
        <f t="shared" si="14"/>
        <v>0</v>
      </c>
      <c r="BF133" s="201">
        <f t="shared" si="15"/>
        <v>0</v>
      </c>
      <c r="BG133" s="201">
        <f t="shared" si="16"/>
        <v>0</v>
      </c>
      <c r="BH133" s="201">
        <f t="shared" si="17"/>
        <v>0</v>
      </c>
      <c r="BI133" s="201">
        <f t="shared" si="18"/>
        <v>0</v>
      </c>
      <c r="BJ133" s="21" t="s">
        <v>83</v>
      </c>
      <c r="BK133" s="201">
        <f t="shared" si="19"/>
        <v>0</v>
      </c>
      <c r="BL133" s="21" t="s">
        <v>142</v>
      </c>
      <c r="BM133" s="21" t="s">
        <v>434</v>
      </c>
    </row>
    <row r="134" spans="2:65" s="1" customFormat="1" ht="22.5" customHeight="1">
      <c r="B134" s="38"/>
      <c r="C134" s="190" t="s">
        <v>278</v>
      </c>
      <c r="D134" s="190" t="s">
        <v>138</v>
      </c>
      <c r="E134" s="191" t="s">
        <v>251</v>
      </c>
      <c r="F134" s="192" t="s">
        <v>252</v>
      </c>
      <c r="G134" s="193" t="s">
        <v>146</v>
      </c>
      <c r="H134" s="194">
        <v>111.5</v>
      </c>
      <c r="I134" s="195"/>
      <c r="J134" s="196">
        <f t="shared" si="10"/>
        <v>0</v>
      </c>
      <c r="K134" s="192" t="s">
        <v>21</v>
      </c>
      <c r="L134" s="58"/>
      <c r="M134" s="197" t="s">
        <v>21</v>
      </c>
      <c r="N134" s="198" t="s">
        <v>46</v>
      </c>
      <c r="O134" s="39"/>
      <c r="P134" s="199">
        <f t="shared" si="11"/>
        <v>0</v>
      </c>
      <c r="Q134" s="199">
        <v>0</v>
      </c>
      <c r="R134" s="199">
        <f t="shared" si="12"/>
        <v>0</v>
      </c>
      <c r="S134" s="199">
        <v>0</v>
      </c>
      <c r="T134" s="200">
        <f t="shared" si="13"/>
        <v>0</v>
      </c>
      <c r="AR134" s="21" t="s">
        <v>142</v>
      </c>
      <c r="AT134" s="21" t="s">
        <v>138</v>
      </c>
      <c r="AU134" s="21" t="s">
        <v>85</v>
      </c>
      <c r="AY134" s="21" t="s">
        <v>135</v>
      </c>
      <c r="BE134" s="201">
        <f t="shared" si="14"/>
        <v>0</v>
      </c>
      <c r="BF134" s="201">
        <f t="shared" si="15"/>
        <v>0</v>
      </c>
      <c r="BG134" s="201">
        <f t="shared" si="16"/>
        <v>0</v>
      </c>
      <c r="BH134" s="201">
        <f t="shared" si="17"/>
        <v>0</v>
      </c>
      <c r="BI134" s="201">
        <f t="shared" si="18"/>
        <v>0</v>
      </c>
      <c r="BJ134" s="21" t="s">
        <v>83</v>
      </c>
      <c r="BK134" s="201">
        <f t="shared" si="19"/>
        <v>0</v>
      </c>
      <c r="BL134" s="21" t="s">
        <v>142</v>
      </c>
      <c r="BM134" s="21" t="s">
        <v>435</v>
      </c>
    </row>
    <row r="135" spans="2:65" s="1" customFormat="1" ht="22.5" customHeight="1">
      <c r="B135" s="38"/>
      <c r="C135" s="190" t="s">
        <v>285</v>
      </c>
      <c r="D135" s="190" t="s">
        <v>138</v>
      </c>
      <c r="E135" s="191" t="s">
        <v>255</v>
      </c>
      <c r="F135" s="192" t="s">
        <v>256</v>
      </c>
      <c r="G135" s="193" t="s">
        <v>146</v>
      </c>
      <c r="H135" s="194">
        <v>11.15</v>
      </c>
      <c r="I135" s="195"/>
      <c r="J135" s="196">
        <f t="shared" si="10"/>
        <v>0</v>
      </c>
      <c r="K135" s="192" t="s">
        <v>21</v>
      </c>
      <c r="L135" s="58"/>
      <c r="M135" s="197" t="s">
        <v>21</v>
      </c>
      <c r="N135" s="198" t="s">
        <v>46</v>
      </c>
      <c r="O135" s="39"/>
      <c r="P135" s="199">
        <f t="shared" si="11"/>
        <v>0</v>
      </c>
      <c r="Q135" s="199">
        <v>0</v>
      </c>
      <c r="R135" s="199">
        <f t="shared" si="12"/>
        <v>0</v>
      </c>
      <c r="S135" s="199">
        <v>0</v>
      </c>
      <c r="T135" s="200">
        <f t="shared" si="13"/>
        <v>0</v>
      </c>
      <c r="AR135" s="21" t="s">
        <v>142</v>
      </c>
      <c r="AT135" s="21" t="s">
        <v>138</v>
      </c>
      <c r="AU135" s="21" t="s">
        <v>85</v>
      </c>
      <c r="AY135" s="21" t="s">
        <v>135</v>
      </c>
      <c r="BE135" s="201">
        <f t="shared" si="14"/>
        <v>0</v>
      </c>
      <c r="BF135" s="201">
        <f t="shared" si="15"/>
        <v>0</v>
      </c>
      <c r="BG135" s="201">
        <f t="shared" si="16"/>
        <v>0</v>
      </c>
      <c r="BH135" s="201">
        <f t="shared" si="17"/>
        <v>0</v>
      </c>
      <c r="BI135" s="201">
        <f t="shared" si="18"/>
        <v>0</v>
      </c>
      <c r="BJ135" s="21" t="s">
        <v>83</v>
      </c>
      <c r="BK135" s="201">
        <f t="shared" si="19"/>
        <v>0</v>
      </c>
      <c r="BL135" s="21" t="s">
        <v>142</v>
      </c>
      <c r="BM135" s="21" t="s">
        <v>436</v>
      </c>
    </row>
    <row r="136" spans="2:65" s="1" customFormat="1" ht="22.5" customHeight="1">
      <c r="B136" s="38"/>
      <c r="C136" s="190" t="s">
        <v>289</v>
      </c>
      <c r="D136" s="190" t="s">
        <v>138</v>
      </c>
      <c r="E136" s="191" t="s">
        <v>259</v>
      </c>
      <c r="F136" s="192" t="s">
        <v>260</v>
      </c>
      <c r="G136" s="193" t="s">
        <v>146</v>
      </c>
      <c r="H136" s="194">
        <v>223</v>
      </c>
      <c r="I136" s="195"/>
      <c r="J136" s="196">
        <f t="shared" si="10"/>
        <v>0</v>
      </c>
      <c r="K136" s="192" t="s">
        <v>21</v>
      </c>
      <c r="L136" s="58"/>
      <c r="M136" s="197" t="s">
        <v>21</v>
      </c>
      <c r="N136" s="198" t="s">
        <v>46</v>
      </c>
      <c r="O136" s="39"/>
      <c r="P136" s="199">
        <f t="shared" si="11"/>
        <v>0</v>
      </c>
      <c r="Q136" s="199">
        <v>0</v>
      </c>
      <c r="R136" s="199">
        <f t="shared" si="12"/>
        <v>0</v>
      </c>
      <c r="S136" s="199">
        <v>0</v>
      </c>
      <c r="T136" s="200">
        <f t="shared" si="13"/>
        <v>0</v>
      </c>
      <c r="AR136" s="21" t="s">
        <v>142</v>
      </c>
      <c r="AT136" s="21" t="s">
        <v>138</v>
      </c>
      <c r="AU136" s="21" t="s">
        <v>85</v>
      </c>
      <c r="AY136" s="21" t="s">
        <v>135</v>
      </c>
      <c r="BE136" s="201">
        <f t="shared" si="14"/>
        <v>0</v>
      </c>
      <c r="BF136" s="201">
        <f t="shared" si="15"/>
        <v>0</v>
      </c>
      <c r="BG136" s="201">
        <f t="shared" si="16"/>
        <v>0</v>
      </c>
      <c r="BH136" s="201">
        <f t="shared" si="17"/>
        <v>0</v>
      </c>
      <c r="BI136" s="201">
        <f t="shared" si="18"/>
        <v>0</v>
      </c>
      <c r="BJ136" s="21" t="s">
        <v>83</v>
      </c>
      <c r="BK136" s="201">
        <f t="shared" si="19"/>
        <v>0</v>
      </c>
      <c r="BL136" s="21" t="s">
        <v>142</v>
      </c>
      <c r="BM136" s="21" t="s">
        <v>437</v>
      </c>
    </row>
    <row r="137" spans="2:65" s="1" customFormat="1" ht="22.5" customHeight="1">
      <c r="B137" s="38"/>
      <c r="C137" s="190" t="s">
        <v>294</v>
      </c>
      <c r="D137" s="190" t="s">
        <v>138</v>
      </c>
      <c r="E137" s="191" t="s">
        <v>165</v>
      </c>
      <c r="F137" s="192" t="s">
        <v>166</v>
      </c>
      <c r="G137" s="193" t="s">
        <v>146</v>
      </c>
      <c r="H137" s="194">
        <v>446</v>
      </c>
      <c r="I137" s="195"/>
      <c r="J137" s="196">
        <f t="shared" si="10"/>
        <v>0</v>
      </c>
      <c r="K137" s="192" t="s">
        <v>21</v>
      </c>
      <c r="L137" s="58"/>
      <c r="M137" s="197" t="s">
        <v>21</v>
      </c>
      <c r="N137" s="198" t="s">
        <v>46</v>
      </c>
      <c r="O137" s="39"/>
      <c r="P137" s="199">
        <f t="shared" si="11"/>
        <v>0</v>
      </c>
      <c r="Q137" s="199">
        <v>0</v>
      </c>
      <c r="R137" s="199">
        <f t="shared" si="12"/>
        <v>0</v>
      </c>
      <c r="S137" s="199">
        <v>0</v>
      </c>
      <c r="T137" s="200">
        <f t="shared" si="13"/>
        <v>0</v>
      </c>
      <c r="AR137" s="21" t="s">
        <v>142</v>
      </c>
      <c r="AT137" s="21" t="s">
        <v>138</v>
      </c>
      <c r="AU137" s="21" t="s">
        <v>85</v>
      </c>
      <c r="AY137" s="21" t="s">
        <v>135</v>
      </c>
      <c r="BE137" s="201">
        <f t="shared" si="14"/>
        <v>0</v>
      </c>
      <c r="BF137" s="201">
        <f t="shared" si="15"/>
        <v>0</v>
      </c>
      <c r="BG137" s="201">
        <f t="shared" si="16"/>
        <v>0</v>
      </c>
      <c r="BH137" s="201">
        <f t="shared" si="17"/>
        <v>0</v>
      </c>
      <c r="BI137" s="201">
        <f t="shared" si="18"/>
        <v>0</v>
      </c>
      <c r="BJ137" s="21" t="s">
        <v>83</v>
      </c>
      <c r="BK137" s="201">
        <f t="shared" si="19"/>
        <v>0</v>
      </c>
      <c r="BL137" s="21" t="s">
        <v>142</v>
      </c>
      <c r="BM137" s="21" t="s">
        <v>438</v>
      </c>
    </row>
    <row r="138" spans="2:65" s="1" customFormat="1" ht="22.5" customHeight="1">
      <c r="B138" s="38"/>
      <c r="C138" s="202" t="s">
        <v>298</v>
      </c>
      <c r="D138" s="202" t="s">
        <v>152</v>
      </c>
      <c r="E138" s="203" t="s">
        <v>171</v>
      </c>
      <c r="F138" s="204" t="s">
        <v>172</v>
      </c>
      <c r="G138" s="205" t="s">
        <v>173</v>
      </c>
      <c r="H138" s="206">
        <v>0.22700000000000001</v>
      </c>
      <c r="I138" s="207"/>
      <c r="J138" s="208">
        <f t="shared" si="10"/>
        <v>0</v>
      </c>
      <c r="K138" s="204" t="s">
        <v>21</v>
      </c>
      <c r="L138" s="209"/>
      <c r="M138" s="210" t="s">
        <v>21</v>
      </c>
      <c r="N138" s="211" t="s">
        <v>46</v>
      </c>
      <c r="O138" s="39"/>
      <c r="P138" s="199">
        <f t="shared" si="11"/>
        <v>0</v>
      </c>
      <c r="Q138" s="199">
        <v>1.09E-3</v>
      </c>
      <c r="R138" s="199">
        <f t="shared" si="12"/>
        <v>2.4743000000000003E-4</v>
      </c>
      <c r="S138" s="199">
        <v>0</v>
      </c>
      <c r="T138" s="200">
        <f t="shared" si="13"/>
        <v>0</v>
      </c>
      <c r="AR138" s="21" t="s">
        <v>155</v>
      </c>
      <c r="AT138" s="21" t="s">
        <v>152</v>
      </c>
      <c r="AU138" s="21" t="s">
        <v>85</v>
      </c>
      <c r="AY138" s="21" t="s">
        <v>135</v>
      </c>
      <c r="BE138" s="201">
        <f t="shared" si="14"/>
        <v>0</v>
      </c>
      <c r="BF138" s="201">
        <f t="shared" si="15"/>
        <v>0</v>
      </c>
      <c r="BG138" s="201">
        <f t="shared" si="16"/>
        <v>0</v>
      </c>
      <c r="BH138" s="201">
        <f t="shared" si="17"/>
        <v>0</v>
      </c>
      <c r="BI138" s="201">
        <f t="shared" si="18"/>
        <v>0</v>
      </c>
      <c r="BJ138" s="21" t="s">
        <v>83</v>
      </c>
      <c r="BK138" s="201">
        <f t="shared" si="19"/>
        <v>0</v>
      </c>
      <c r="BL138" s="21" t="s">
        <v>142</v>
      </c>
      <c r="BM138" s="21" t="s">
        <v>439</v>
      </c>
    </row>
    <row r="139" spans="2:65" s="1" customFormat="1" ht="24">
      <c r="B139" s="38"/>
      <c r="C139" s="60"/>
      <c r="D139" s="225" t="s">
        <v>168</v>
      </c>
      <c r="E139" s="60"/>
      <c r="F139" s="226" t="s">
        <v>175</v>
      </c>
      <c r="G139" s="60"/>
      <c r="H139" s="60"/>
      <c r="I139" s="160"/>
      <c r="J139" s="60"/>
      <c r="K139" s="60"/>
      <c r="L139" s="58"/>
      <c r="M139" s="224"/>
      <c r="N139" s="39"/>
      <c r="O139" s="39"/>
      <c r="P139" s="39"/>
      <c r="Q139" s="39"/>
      <c r="R139" s="39"/>
      <c r="S139" s="39"/>
      <c r="T139" s="75"/>
      <c r="AT139" s="21" t="s">
        <v>168</v>
      </c>
      <c r="AU139" s="21" t="s">
        <v>85</v>
      </c>
    </row>
    <row r="140" spans="2:65" s="11" customFormat="1" ht="12">
      <c r="B140" s="212"/>
      <c r="C140" s="213"/>
      <c r="D140" s="214" t="s">
        <v>157</v>
      </c>
      <c r="E140" s="213"/>
      <c r="F140" s="215" t="s">
        <v>440</v>
      </c>
      <c r="G140" s="213"/>
      <c r="H140" s="216">
        <v>0.22700000000000001</v>
      </c>
      <c r="I140" s="217"/>
      <c r="J140" s="213"/>
      <c r="K140" s="213"/>
      <c r="L140" s="218"/>
      <c r="M140" s="219"/>
      <c r="N140" s="220"/>
      <c r="O140" s="220"/>
      <c r="P140" s="220"/>
      <c r="Q140" s="220"/>
      <c r="R140" s="220"/>
      <c r="S140" s="220"/>
      <c r="T140" s="221"/>
      <c r="AT140" s="222" t="s">
        <v>157</v>
      </c>
      <c r="AU140" s="222" t="s">
        <v>85</v>
      </c>
      <c r="AV140" s="11" t="s">
        <v>85</v>
      </c>
      <c r="AW140" s="11" t="s">
        <v>6</v>
      </c>
      <c r="AX140" s="11" t="s">
        <v>83</v>
      </c>
      <c r="AY140" s="222" t="s">
        <v>135</v>
      </c>
    </row>
    <row r="141" spans="2:65" s="1" customFormat="1" ht="22.5" customHeight="1">
      <c r="B141" s="38"/>
      <c r="C141" s="190" t="s">
        <v>304</v>
      </c>
      <c r="D141" s="190" t="s">
        <v>138</v>
      </c>
      <c r="E141" s="191" t="s">
        <v>268</v>
      </c>
      <c r="F141" s="192" t="s">
        <v>178</v>
      </c>
      <c r="G141" s="193" t="s">
        <v>146</v>
      </c>
      <c r="H141" s="194">
        <v>223</v>
      </c>
      <c r="I141" s="195"/>
      <c r="J141" s="196">
        <f>ROUND(I141*H141,2)</f>
        <v>0</v>
      </c>
      <c r="K141" s="192" t="s">
        <v>21</v>
      </c>
      <c r="L141" s="58"/>
      <c r="M141" s="197" t="s">
        <v>21</v>
      </c>
      <c r="N141" s="198" t="s">
        <v>46</v>
      </c>
      <c r="O141" s="39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AR141" s="21" t="s">
        <v>142</v>
      </c>
      <c r="AT141" s="21" t="s">
        <v>138</v>
      </c>
      <c r="AU141" s="21" t="s">
        <v>85</v>
      </c>
      <c r="AY141" s="21" t="s">
        <v>135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21" t="s">
        <v>83</v>
      </c>
      <c r="BK141" s="201">
        <f>ROUND(I141*H141,2)</f>
        <v>0</v>
      </c>
      <c r="BL141" s="21" t="s">
        <v>142</v>
      </c>
      <c r="BM141" s="21" t="s">
        <v>441</v>
      </c>
    </row>
    <row r="142" spans="2:65" s="1" customFormat="1" ht="22.5" customHeight="1">
      <c r="B142" s="38"/>
      <c r="C142" s="202" t="s">
        <v>308</v>
      </c>
      <c r="D142" s="202" t="s">
        <v>152</v>
      </c>
      <c r="E142" s="203" t="s">
        <v>181</v>
      </c>
      <c r="F142" s="204" t="s">
        <v>182</v>
      </c>
      <c r="G142" s="205" t="s">
        <v>183</v>
      </c>
      <c r="H142" s="206">
        <v>19.558</v>
      </c>
      <c r="I142" s="207"/>
      <c r="J142" s="208">
        <f>ROUND(I142*H142,2)</f>
        <v>0</v>
      </c>
      <c r="K142" s="204" t="s">
        <v>21</v>
      </c>
      <c r="L142" s="209"/>
      <c r="M142" s="210" t="s">
        <v>21</v>
      </c>
      <c r="N142" s="211" t="s">
        <v>46</v>
      </c>
      <c r="O142" s="39"/>
      <c r="P142" s="199">
        <f>O142*H142</f>
        <v>0</v>
      </c>
      <c r="Q142" s="199">
        <v>0.28504000000000002</v>
      </c>
      <c r="R142" s="199">
        <f>Q142*H142</f>
        <v>5.5748123200000004</v>
      </c>
      <c r="S142" s="199">
        <v>0</v>
      </c>
      <c r="T142" s="200">
        <f>S142*H142</f>
        <v>0</v>
      </c>
      <c r="AR142" s="21" t="s">
        <v>155</v>
      </c>
      <c r="AT142" s="21" t="s">
        <v>152</v>
      </c>
      <c r="AU142" s="21" t="s">
        <v>85</v>
      </c>
      <c r="AY142" s="21" t="s">
        <v>135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21" t="s">
        <v>83</v>
      </c>
      <c r="BK142" s="201">
        <f>ROUND(I142*H142,2)</f>
        <v>0</v>
      </c>
      <c r="BL142" s="21" t="s">
        <v>142</v>
      </c>
      <c r="BM142" s="21" t="s">
        <v>442</v>
      </c>
    </row>
    <row r="143" spans="2:65" s="11" customFormat="1" ht="12">
      <c r="B143" s="212"/>
      <c r="C143" s="213"/>
      <c r="D143" s="214" t="s">
        <v>157</v>
      </c>
      <c r="E143" s="213"/>
      <c r="F143" s="215" t="s">
        <v>443</v>
      </c>
      <c r="G143" s="213"/>
      <c r="H143" s="216">
        <v>19.558</v>
      </c>
      <c r="I143" s="217"/>
      <c r="J143" s="213"/>
      <c r="K143" s="213"/>
      <c r="L143" s="218"/>
      <c r="M143" s="219"/>
      <c r="N143" s="220"/>
      <c r="O143" s="220"/>
      <c r="P143" s="220"/>
      <c r="Q143" s="220"/>
      <c r="R143" s="220"/>
      <c r="S143" s="220"/>
      <c r="T143" s="221"/>
      <c r="AT143" s="222" t="s">
        <v>157</v>
      </c>
      <c r="AU143" s="222" t="s">
        <v>85</v>
      </c>
      <c r="AV143" s="11" t="s">
        <v>85</v>
      </c>
      <c r="AW143" s="11" t="s">
        <v>6</v>
      </c>
      <c r="AX143" s="11" t="s">
        <v>83</v>
      </c>
      <c r="AY143" s="222" t="s">
        <v>135</v>
      </c>
    </row>
    <row r="144" spans="2:65" s="1" customFormat="1" ht="22.5" customHeight="1">
      <c r="B144" s="38"/>
      <c r="C144" s="190" t="s">
        <v>312</v>
      </c>
      <c r="D144" s="190" t="s">
        <v>138</v>
      </c>
      <c r="E144" s="191" t="s">
        <v>274</v>
      </c>
      <c r="F144" s="192" t="s">
        <v>275</v>
      </c>
      <c r="G144" s="193" t="s">
        <v>189</v>
      </c>
      <c r="H144" s="194">
        <v>2.1999999999999999E-2</v>
      </c>
      <c r="I144" s="195"/>
      <c r="J144" s="196">
        <f>ROUND(I144*H144,2)</f>
        <v>0</v>
      </c>
      <c r="K144" s="192" t="s">
        <v>21</v>
      </c>
      <c r="L144" s="58"/>
      <c r="M144" s="197" t="s">
        <v>21</v>
      </c>
      <c r="N144" s="198" t="s">
        <v>46</v>
      </c>
      <c r="O144" s="39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AR144" s="21" t="s">
        <v>142</v>
      </c>
      <c r="AT144" s="21" t="s">
        <v>138</v>
      </c>
      <c r="AU144" s="21" t="s">
        <v>85</v>
      </c>
      <c r="AY144" s="21" t="s">
        <v>135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21" t="s">
        <v>83</v>
      </c>
      <c r="BK144" s="201">
        <f>ROUND(I144*H144,2)</f>
        <v>0</v>
      </c>
      <c r="BL144" s="21" t="s">
        <v>142</v>
      </c>
      <c r="BM144" s="21" t="s">
        <v>444</v>
      </c>
    </row>
    <row r="145" spans="2:65" s="1" customFormat="1" ht="24">
      <c r="B145" s="38"/>
      <c r="C145" s="60"/>
      <c r="D145" s="214" t="s">
        <v>168</v>
      </c>
      <c r="E145" s="60"/>
      <c r="F145" s="223" t="s">
        <v>277</v>
      </c>
      <c r="G145" s="60"/>
      <c r="H145" s="60"/>
      <c r="I145" s="160"/>
      <c r="J145" s="60"/>
      <c r="K145" s="60"/>
      <c r="L145" s="58"/>
      <c r="M145" s="224"/>
      <c r="N145" s="39"/>
      <c r="O145" s="39"/>
      <c r="P145" s="39"/>
      <c r="Q145" s="39"/>
      <c r="R145" s="39"/>
      <c r="S145" s="39"/>
      <c r="T145" s="75"/>
      <c r="AT145" s="21" t="s">
        <v>168</v>
      </c>
      <c r="AU145" s="21" t="s">
        <v>85</v>
      </c>
    </row>
    <row r="146" spans="2:65" s="1" customFormat="1" ht="22.5" customHeight="1">
      <c r="B146" s="38"/>
      <c r="C146" s="202" t="s">
        <v>316</v>
      </c>
      <c r="D146" s="202" t="s">
        <v>152</v>
      </c>
      <c r="E146" s="203" t="s">
        <v>279</v>
      </c>
      <c r="F146" s="204" t="s">
        <v>280</v>
      </c>
      <c r="G146" s="205" t="s">
        <v>281</v>
      </c>
      <c r="H146" s="206">
        <v>39.116</v>
      </c>
      <c r="I146" s="207"/>
      <c r="J146" s="208">
        <f>ROUND(I146*H146,2)</f>
        <v>0</v>
      </c>
      <c r="K146" s="204" t="s">
        <v>21</v>
      </c>
      <c r="L146" s="209"/>
      <c r="M146" s="210" t="s">
        <v>21</v>
      </c>
      <c r="N146" s="211" t="s">
        <v>46</v>
      </c>
      <c r="O146" s="39"/>
      <c r="P146" s="199">
        <f>O146*H146</f>
        <v>0</v>
      </c>
      <c r="Q146" s="199">
        <v>5.6999999999999998E-4</v>
      </c>
      <c r="R146" s="199">
        <f>Q146*H146</f>
        <v>2.2296119999999999E-2</v>
      </c>
      <c r="S146" s="199">
        <v>0</v>
      </c>
      <c r="T146" s="200">
        <f>S146*H146</f>
        <v>0</v>
      </c>
      <c r="AR146" s="21" t="s">
        <v>155</v>
      </c>
      <c r="AT146" s="21" t="s">
        <v>152</v>
      </c>
      <c r="AU146" s="21" t="s">
        <v>85</v>
      </c>
      <c r="AY146" s="21" t="s">
        <v>135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21" t="s">
        <v>83</v>
      </c>
      <c r="BK146" s="201">
        <f>ROUND(I146*H146,2)</f>
        <v>0</v>
      </c>
      <c r="BL146" s="21" t="s">
        <v>142</v>
      </c>
      <c r="BM146" s="21" t="s">
        <v>445</v>
      </c>
    </row>
    <row r="147" spans="2:65" s="1" customFormat="1" ht="24">
      <c r="B147" s="38"/>
      <c r="C147" s="60"/>
      <c r="D147" s="225" t="s">
        <v>168</v>
      </c>
      <c r="E147" s="60"/>
      <c r="F147" s="226" t="s">
        <v>283</v>
      </c>
      <c r="G147" s="60"/>
      <c r="H147" s="60"/>
      <c r="I147" s="160"/>
      <c r="J147" s="60"/>
      <c r="K147" s="60"/>
      <c r="L147" s="58"/>
      <c r="M147" s="224"/>
      <c r="N147" s="39"/>
      <c r="O147" s="39"/>
      <c r="P147" s="39"/>
      <c r="Q147" s="39"/>
      <c r="R147" s="39"/>
      <c r="S147" s="39"/>
      <c r="T147" s="75"/>
      <c r="AT147" s="21" t="s">
        <v>168</v>
      </c>
      <c r="AU147" s="21" t="s">
        <v>85</v>
      </c>
    </row>
    <row r="148" spans="2:65" s="11" customFormat="1" ht="12">
      <c r="B148" s="212"/>
      <c r="C148" s="213"/>
      <c r="D148" s="214" t="s">
        <v>157</v>
      </c>
      <c r="E148" s="213"/>
      <c r="F148" s="215" t="s">
        <v>446</v>
      </c>
      <c r="G148" s="213"/>
      <c r="H148" s="216">
        <v>39.116</v>
      </c>
      <c r="I148" s="217"/>
      <c r="J148" s="213"/>
      <c r="K148" s="213"/>
      <c r="L148" s="218"/>
      <c r="M148" s="219"/>
      <c r="N148" s="220"/>
      <c r="O148" s="220"/>
      <c r="P148" s="220"/>
      <c r="Q148" s="220"/>
      <c r="R148" s="220"/>
      <c r="S148" s="220"/>
      <c r="T148" s="221"/>
      <c r="AT148" s="222" t="s">
        <v>157</v>
      </c>
      <c r="AU148" s="222" t="s">
        <v>85</v>
      </c>
      <c r="AV148" s="11" t="s">
        <v>85</v>
      </c>
      <c r="AW148" s="11" t="s">
        <v>6</v>
      </c>
      <c r="AX148" s="11" t="s">
        <v>83</v>
      </c>
      <c r="AY148" s="222" t="s">
        <v>135</v>
      </c>
    </row>
    <row r="149" spans="2:65" s="1" customFormat="1" ht="22.5" customHeight="1">
      <c r="B149" s="38"/>
      <c r="C149" s="190" t="s">
        <v>320</v>
      </c>
      <c r="D149" s="190" t="s">
        <v>138</v>
      </c>
      <c r="E149" s="191" t="s">
        <v>286</v>
      </c>
      <c r="F149" s="192" t="s">
        <v>287</v>
      </c>
      <c r="G149" s="193" t="s">
        <v>189</v>
      </c>
      <c r="H149" s="194">
        <v>4.46</v>
      </c>
      <c r="I149" s="195"/>
      <c r="J149" s="196">
        <f>ROUND(I149*H149,2)</f>
        <v>0</v>
      </c>
      <c r="K149" s="192" t="s">
        <v>21</v>
      </c>
      <c r="L149" s="58"/>
      <c r="M149" s="197" t="s">
        <v>21</v>
      </c>
      <c r="N149" s="198" t="s">
        <v>46</v>
      </c>
      <c r="O149" s="39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AR149" s="21" t="s">
        <v>142</v>
      </c>
      <c r="AT149" s="21" t="s">
        <v>138</v>
      </c>
      <c r="AU149" s="21" t="s">
        <v>85</v>
      </c>
      <c r="AY149" s="21" t="s">
        <v>135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21" t="s">
        <v>83</v>
      </c>
      <c r="BK149" s="201">
        <f>ROUND(I149*H149,2)</f>
        <v>0</v>
      </c>
      <c r="BL149" s="21" t="s">
        <v>142</v>
      </c>
      <c r="BM149" s="21" t="s">
        <v>447</v>
      </c>
    </row>
    <row r="150" spans="2:65" s="1" customFormat="1" ht="22.5" customHeight="1">
      <c r="B150" s="38"/>
      <c r="C150" s="202" t="s">
        <v>326</v>
      </c>
      <c r="D150" s="202" t="s">
        <v>152</v>
      </c>
      <c r="E150" s="203" t="s">
        <v>290</v>
      </c>
      <c r="F150" s="204" t="s">
        <v>291</v>
      </c>
      <c r="G150" s="205" t="s">
        <v>183</v>
      </c>
      <c r="H150" s="206">
        <v>1.173</v>
      </c>
      <c r="I150" s="207"/>
      <c r="J150" s="208">
        <f>ROUND(I150*H150,2)</f>
        <v>0</v>
      </c>
      <c r="K150" s="204" t="s">
        <v>21</v>
      </c>
      <c r="L150" s="209"/>
      <c r="M150" s="210" t="s">
        <v>21</v>
      </c>
      <c r="N150" s="211" t="s">
        <v>46</v>
      </c>
      <c r="O150" s="39"/>
      <c r="P150" s="199">
        <f>O150*H150</f>
        <v>0</v>
      </c>
      <c r="Q150" s="199">
        <v>0.45561000000000001</v>
      </c>
      <c r="R150" s="199">
        <f>Q150*H150</f>
        <v>0.53443053000000007</v>
      </c>
      <c r="S150" s="199">
        <v>0</v>
      </c>
      <c r="T150" s="200">
        <f>S150*H150</f>
        <v>0</v>
      </c>
      <c r="AR150" s="21" t="s">
        <v>155</v>
      </c>
      <c r="AT150" s="21" t="s">
        <v>152</v>
      </c>
      <c r="AU150" s="21" t="s">
        <v>85</v>
      </c>
      <c r="AY150" s="21" t="s">
        <v>135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21" t="s">
        <v>83</v>
      </c>
      <c r="BK150" s="201">
        <f>ROUND(I150*H150,2)</f>
        <v>0</v>
      </c>
      <c r="BL150" s="21" t="s">
        <v>142</v>
      </c>
      <c r="BM150" s="21" t="s">
        <v>448</v>
      </c>
    </row>
    <row r="151" spans="2:65" s="11" customFormat="1" ht="12">
      <c r="B151" s="212"/>
      <c r="C151" s="213"/>
      <c r="D151" s="214" t="s">
        <v>157</v>
      </c>
      <c r="E151" s="213"/>
      <c r="F151" s="215" t="s">
        <v>449</v>
      </c>
      <c r="G151" s="213"/>
      <c r="H151" s="216">
        <v>1.173</v>
      </c>
      <c r="I151" s="217"/>
      <c r="J151" s="213"/>
      <c r="K151" s="213"/>
      <c r="L151" s="218"/>
      <c r="M151" s="219"/>
      <c r="N151" s="220"/>
      <c r="O151" s="220"/>
      <c r="P151" s="220"/>
      <c r="Q151" s="220"/>
      <c r="R151" s="220"/>
      <c r="S151" s="220"/>
      <c r="T151" s="221"/>
      <c r="AT151" s="222" t="s">
        <v>157</v>
      </c>
      <c r="AU151" s="222" t="s">
        <v>85</v>
      </c>
      <c r="AV151" s="11" t="s">
        <v>85</v>
      </c>
      <c r="AW151" s="11" t="s">
        <v>6</v>
      </c>
      <c r="AX151" s="11" t="s">
        <v>83</v>
      </c>
      <c r="AY151" s="222" t="s">
        <v>135</v>
      </c>
    </row>
    <row r="152" spans="2:65" s="1" customFormat="1" ht="22.5" customHeight="1">
      <c r="B152" s="38"/>
      <c r="C152" s="190" t="s">
        <v>330</v>
      </c>
      <c r="D152" s="190" t="s">
        <v>138</v>
      </c>
      <c r="E152" s="191" t="s">
        <v>295</v>
      </c>
      <c r="F152" s="192" t="s">
        <v>296</v>
      </c>
      <c r="G152" s="193" t="s">
        <v>189</v>
      </c>
      <c r="H152" s="194">
        <v>3.0000000000000001E-3</v>
      </c>
      <c r="I152" s="195"/>
      <c r="J152" s="196">
        <f>ROUND(I152*H152,2)</f>
        <v>0</v>
      </c>
      <c r="K152" s="192" t="s">
        <v>21</v>
      </c>
      <c r="L152" s="58"/>
      <c r="M152" s="197" t="s">
        <v>21</v>
      </c>
      <c r="N152" s="198" t="s">
        <v>46</v>
      </c>
      <c r="O152" s="39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AR152" s="21" t="s">
        <v>142</v>
      </c>
      <c r="AT152" s="21" t="s">
        <v>138</v>
      </c>
      <c r="AU152" s="21" t="s">
        <v>85</v>
      </c>
      <c r="AY152" s="21" t="s">
        <v>135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21" t="s">
        <v>83</v>
      </c>
      <c r="BK152" s="201">
        <f>ROUND(I152*H152,2)</f>
        <v>0</v>
      </c>
      <c r="BL152" s="21" t="s">
        <v>142</v>
      </c>
      <c r="BM152" s="21" t="s">
        <v>450</v>
      </c>
    </row>
    <row r="153" spans="2:65" s="1" customFormat="1" ht="22.5" customHeight="1">
      <c r="B153" s="38"/>
      <c r="C153" s="202" t="s">
        <v>334</v>
      </c>
      <c r="D153" s="202" t="s">
        <v>152</v>
      </c>
      <c r="E153" s="203" t="s">
        <v>299</v>
      </c>
      <c r="F153" s="204" t="s">
        <v>300</v>
      </c>
      <c r="G153" s="205" t="s">
        <v>301</v>
      </c>
      <c r="H153" s="206">
        <v>759.64700000000005</v>
      </c>
      <c r="I153" s="207"/>
      <c r="J153" s="208">
        <f>ROUND(I153*H153,2)</f>
        <v>0</v>
      </c>
      <c r="K153" s="204" t="s">
        <v>21</v>
      </c>
      <c r="L153" s="209"/>
      <c r="M153" s="210" t="s">
        <v>21</v>
      </c>
      <c r="N153" s="211" t="s">
        <v>46</v>
      </c>
      <c r="O153" s="39"/>
      <c r="P153" s="199">
        <f>O153*H153</f>
        <v>0</v>
      </c>
      <c r="Q153" s="199">
        <v>1.0000000000000001E-5</v>
      </c>
      <c r="R153" s="199">
        <f>Q153*H153</f>
        <v>7.596470000000001E-3</v>
      </c>
      <c r="S153" s="199">
        <v>0</v>
      </c>
      <c r="T153" s="200">
        <f>S153*H153</f>
        <v>0</v>
      </c>
      <c r="AR153" s="21" t="s">
        <v>155</v>
      </c>
      <c r="AT153" s="21" t="s">
        <v>152</v>
      </c>
      <c r="AU153" s="21" t="s">
        <v>85</v>
      </c>
      <c r="AY153" s="21" t="s">
        <v>135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21" t="s">
        <v>83</v>
      </c>
      <c r="BK153" s="201">
        <f>ROUND(I153*H153,2)</f>
        <v>0</v>
      </c>
      <c r="BL153" s="21" t="s">
        <v>142</v>
      </c>
      <c r="BM153" s="21" t="s">
        <v>451</v>
      </c>
    </row>
    <row r="154" spans="2:65" s="1" customFormat="1" ht="24">
      <c r="B154" s="38"/>
      <c r="C154" s="60"/>
      <c r="D154" s="225" t="s">
        <v>168</v>
      </c>
      <c r="E154" s="60"/>
      <c r="F154" s="226" t="s">
        <v>196</v>
      </c>
      <c r="G154" s="60"/>
      <c r="H154" s="60"/>
      <c r="I154" s="160"/>
      <c r="J154" s="60"/>
      <c r="K154" s="60"/>
      <c r="L154" s="58"/>
      <c r="M154" s="224"/>
      <c r="N154" s="39"/>
      <c r="O154" s="39"/>
      <c r="P154" s="39"/>
      <c r="Q154" s="39"/>
      <c r="R154" s="39"/>
      <c r="S154" s="39"/>
      <c r="T154" s="75"/>
      <c r="AT154" s="21" t="s">
        <v>168</v>
      </c>
      <c r="AU154" s="21" t="s">
        <v>85</v>
      </c>
    </row>
    <row r="155" spans="2:65" s="11" customFormat="1" ht="12">
      <c r="B155" s="212"/>
      <c r="C155" s="213"/>
      <c r="D155" s="214" t="s">
        <v>157</v>
      </c>
      <c r="E155" s="213"/>
      <c r="F155" s="215" t="s">
        <v>452</v>
      </c>
      <c r="G155" s="213"/>
      <c r="H155" s="216">
        <v>759.64700000000005</v>
      </c>
      <c r="I155" s="217"/>
      <c r="J155" s="213"/>
      <c r="K155" s="213"/>
      <c r="L155" s="218"/>
      <c r="M155" s="219"/>
      <c r="N155" s="220"/>
      <c r="O155" s="220"/>
      <c r="P155" s="220"/>
      <c r="Q155" s="220"/>
      <c r="R155" s="220"/>
      <c r="S155" s="220"/>
      <c r="T155" s="221"/>
      <c r="AT155" s="222" t="s">
        <v>157</v>
      </c>
      <c r="AU155" s="222" t="s">
        <v>85</v>
      </c>
      <c r="AV155" s="11" t="s">
        <v>85</v>
      </c>
      <c r="AW155" s="11" t="s">
        <v>6</v>
      </c>
      <c r="AX155" s="11" t="s">
        <v>83</v>
      </c>
      <c r="AY155" s="222" t="s">
        <v>135</v>
      </c>
    </row>
    <row r="156" spans="2:65" s="1" customFormat="1" ht="22.5" customHeight="1">
      <c r="B156" s="38"/>
      <c r="C156" s="190" t="s">
        <v>338</v>
      </c>
      <c r="D156" s="190" t="s">
        <v>138</v>
      </c>
      <c r="E156" s="191" t="s">
        <v>305</v>
      </c>
      <c r="F156" s="192" t="s">
        <v>306</v>
      </c>
      <c r="G156" s="193" t="s">
        <v>146</v>
      </c>
      <c r="H156" s="194">
        <v>223</v>
      </c>
      <c r="I156" s="195"/>
      <c r="J156" s="196">
        <f>ROUND(I156*H156,2)</f>
        <v>0</v>
      </c>
      <c r="K156" s="192" t="s">
        <v>21</v>
      </c>
      <c r="L156" s="58"/>
      <c r="M156" s="197" t="s">
        <v>21</v>
      </c>
      <c r="N156" s="198" t="s">
        <v>46</v>
      </c>
      <c r="O156" s="39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AR156" s="21" t="s">
        <v>142</v>
      </c>
      <c r="AT156" s="21" t="s">
        <v>138</v>
      </c>
      <c r="AU156" s="21" t="s">
        <v>85</v>
      </c>
      <c r="AY156" s="21" t="s">
        <v>135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21" t="s">
        <v>83</v>
      </c>
      <c r="BK156" s="201">
        <f>ROUND(I156*H156,2)</f>
        <v>0</v>
      </c>
      <c r="BL156" s="21" t="s">
        <v>142</v>
      </c>
      <c r="BM156" s="21" t="s">
        <v>453</v>
      </c>
    </row>
    <row r="157" spans="2:65" s="1" customFormat="1" ht="22.5" customHeight="1">
      <c r="B157" s="38"/>
      <c r="C157" s="190" t="s">
        <v>340</v>
      </c>
      <c r="D157" s="190" t="s">
        <v>138</v>
      </c>
      <c r="E157" s="191" t="s">
        <v>309</v>
      </c>
      <c r="F157" s="192" t="s">
        <v>310</v>
      </c>
      <c r="G157" s="193" t="s">
        <v>146</v>
      </c>
      <c r="H157" s="194">
        <v>223</v>
      </c>
      <c r="I157" s="195"/>
      <c r="J157" s="196">
        <f>ROUND(I157*H157,2)</f>
        <v>0</v>
      </c>
      <c r="K157" s="192" t="s">
        <v>21</v>
      </c>
      <c r="L157" s="58"/>
      <c r="M157" s="197" t="s">
        <v>21</v>
      </c>
      <c r="N157" s="198" t="s">
        <v>46</v>
      </c>
      <c r="O157" s="39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AR157" s="21" t="s">
        <v>142</v>
      </c>
      <c r="AT157" s="21" t="s">
        <v>138</v>
      </c>
      <c r="AU157" s="21" t="s">
        <v>85</v>
      </c>
      <c r="AY157" s="21" t="s">
        <v>135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21" t="s">
        <v>83</v>
      </c>
      <c r="BK157" s="201">
        <f>ROUND(I157*H157,2)</f>
        <v>0</v>
      </c>
      <c r="BL157" s="21" t="s">
        <v>142</v>
      </c>
      <c r="BM157" s="21" t="s">
        <v>454</v>
      </c>
    </row>
    <row r="158" spans="2:65" s="1" customFormat="1" ht="22.5" customHeight="1">
      <c r="B158" s="38"/>
      <c r="C158" s="190" t="s">
        <v>344</v>
      </c>
      <c r="D158" s="190" t="s">
        <v>138</v>
      </c>
      <c r="E158" s="191" t="s">
        <v>208</v>
      </c>
      <c r="F158" s="192" t="s">
        <v>209</v>
      </c>
      <c r="G158" s="193" t="s">
        <v>183</v>
      </c>
      <c r="H158" s="194">
        <v>8.92</v>
      </c>
      <c r="I158" s="195"/>
      <c r="J158" s="196">
        <f>ROUND(I158*H158,2)</f>
        <v>0</v>
      </c>
      <c r="K158" s="192" t="s">
        <v>21</v>
      </c>
      <c r="L158" s="58"/>
      <c r="M158" s="197" t="s">
        <v>21</v>
      </c>
      <c r="N158" s="198" t="s">
        <v>46</v>
      </c>
      <c r="O158" s="39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AR158" s="21" t="s">
        <v>142</v>
      </c>
      <c r="AT158" s="21" t="s">
        <v>138</v>
      </c>
      <c r="AU158" s="21" t="s">
        <v>85</v>
      </c>
      <c r="AY158" s="21" t="s">
        <v>135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21" t="s">
        <v>83</v>
      </c>
      <c r="BK158" s="201">
        <f>ROUND(I158*H158,2)</f>
        <v>0</v>
      </c>
      <c r="BL158" s="21" t="s">
        <v>142</v>
      </c>
      <c r="BM158" s="21" t="s">
        <v>455</v>
      </c>
    </row>
    <row r="159" spans="2:65" s="10" customFormat="1" ht="29.85" customHeight="1">
      <c r="B159" s="173"/>
      <c r="C159" s="174"/>
      <c r="D159" s="187" t="s">
        <v>74</v>
      </c>
      <c r="E159" s="188" t="s">
        <v>159</v>
      </c>
      <c r="F159" s="188" t="s">
        <v>343</v>
      </c>
      <c r="G159" s="174"/>
      <c r="H159" s="174"/>
      <c r="I159" s="177"/>
      <c r="J159" s="189">
        <f>BK159</f>
        <v>0</v>
      </c>
      <c r="K159" s="174"/>
      <c r="L159" s="179"/>
      <c r="M159" s="180"/>
      <c r="N159" s="181"/>
      <c r="O159" s="181"/>
      <c r="P159" s="182">
        <f>SUM(P160:P164)</f>
        <v>0</v>
      </c>
      <c r="Q159" s="181"/>
      <c r="R159" s="182">
        <f>SUM(R160:R164)</f>
        <v>130.16249040000002</v>
      </c>
      <c r="S159" s="181"/>
      <c r="T159" s="183">
        <f>SUM(T160:T164)</f>
        <v>0</v>
      </c>
      <c r="AR159" s="184" t="s">
        <v>83</v>
      </c>
      <c r="AT159" s="185" t="s">
        <v>74</v>
      </c>
      <c r="AU159" s="185" t="s">
        <v>83</v>
      </c>
      <c r="AY159" s="184" t="s">
        <v>135</v>
      </c>
      <c r="BK159" s="186">
        <f>SUM(BK160:BK164)</f>
        <v>0</v>
      </c>
    </row>
    <row r="160" spans="2:65" s="1" customFormat="1" ht="22.5" customHeight="1">
      <c r="B160" s="38"/>
      <c r="C160" s="190" t="s">
        <v>349</v>
      </c>
      <c r="D160" s="190" t="s">
        <v>138</v>
      </c>
      <c r="E160" s="191" t="s">
        <v>345</v>
      </c>
      <c r="F160" s="192" t="s">
        <v>346</v>
      </c>
      <c r="G160" s="193" t="s">
        <v>146</v>
      </c>
      <c r="H160" s="194">
        <v>181.84200000000001</v>
      </c>
      <c r="I160" s="195"/>
      <c r="J160" s="196">
        <f>ROUND(I160*H160,2)</f>
        <v>0</v>
      </c>
      <c r="K160" s="192" t="s">
        <v>347</v>
      </c>
      <c r="L160" s="58"/>
      <c r="M160" s="197" t="s">
        <v>21</v>
      </c>
      <c r="N160" s="198" t="s">
        <v>46</v>
      </c>
      <c r="O160" s="39"/>
      <c r="P160" s="199">
        <f>O160*H160</f>
        <v>0</v>
      </c>
      <c r="Q160" s="199">
        <v>9.8199999999999996E-2</v>
      </c>
      <c r="R160" s="199">
        <f>Q160*H160</f>
        <v>17.856884400000002</v>
      </c>
      <c r="S160" s="199">
        <v>0</v>
      </c>
      <c r="T160" s="200">
        <f>S160*H160</f>
        <v>0</v>
      </c>
      <c r="AR160" s="21" t="s">
        <v>142</v>
      </c>
      <c r="AT160" s="21" t="s">
        <v>138</v>
      </c>
      <c r="AU160" s="21" t="s">
        <v>85</v>
      </c>
      <c r="AY160" s="21" t="s">
        <v>135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21" t="s">
        <v>83</v>
      </c>
      <c r="BK160" s="201">
        <f>ROUND(I160*H160,2)</f>
        <v>0</v>
      </c>
      <c r="BL160" s="21" t="s">
        <v>142</v>
      </c>
      <c r="BM160" s="21" t="s">
        <v>456</v>
      </c>
    </row>
    <row r="161" spans="2:65" s="1" customFormat="1" ht="22.5" customHeight="1">
      <c r="B161" s="38"/>
      <c r="C161" s="190" t="s">
        <v>353</v>
      </c>
      <c r="D161" s="190" t="s">
        <v>138</v>
      </c>
      <c r="E161" s="191" t="s">
        <v>350</v>
      </c>
      <c r="F161" s="192" t="s">
        <v>351</v>
      </c>
      <c r="G161" s="193" t="s">
        <v>146</v>
      </c>
      <c r="H161" s="194">
        <v>181.84200000000001</v>
      </c>
      <c r="I161" s="195"/>
      <c r="J161" s="196">
        <f>ROUND(I161*H161,2)</f>
        <v>0</v>
      </c>
      <c r="K161" s="192" t="s">
        <v>347</v>
      </c>
      <c r="L161" s="58"/>
      <c r="M161" s="197" t="s">
        <v>21</v>
      </c>
      <c r="N161" s="198" t="s">
        <v>46</v>
      </c>
      <c r="O161" s="39"/>
      <c r="P161" s="199">
        <f>O161*H161</f>
        <v>0</v>
      </c>
      <c r="Q161" s="199">
        <v>0.378</v>
      </c>
      <c r="R161" s="199">
        <f>Q161*H161</f>
        <v>68.736276000000004</v>
      </c>
      <c r="S161" s="199">
        <v>0</v>
      </c>
      <c r="T161" s="200">
        <f>S161*H161</f>
        <v>0</v>
      </c>
      <c r="AR161" s="21" t="s">
        <v>142</v>
      </c>
      <c r="AT161" s="21" t="s">
        <v>138</v>
      </c>
      <c r="AU161" s="21" t="s">
        <v>85</v>
      </c>
      <c r="AY161" s="21" t="s">
        <v>135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21" t="s">
        <v>83</v>
      </c>
      <c r="BK161" s="201">
        <f>ROUND(I161*H161,2)</f>
        <v>0</v>
      </c>
      <c r="BL161" s="21" t="s">
        <v>142</v>
      </c>
      <c r="BM161" s="21" t="s">
        <v>457</v>
      </c>
    </row>
    <row r="162" spans="2:65" s="1" customFormat="1" ht="57" customHeight="1">
      <c r="B162" s="38"/>
      <c r="C162" s="190" t="s">
        <v>357</v>
      </c>
      <c r="D162" s="190" t="s">
        <v>138</v>
      </c>
      <c r="E162" s="191" t="s">
        <v>458</v>
      </c>
      <c r="F162" s="192" t="s">
        <v>459</v>
      </c>
      <c r="G162" s="193" t="s">
        <v>146</v>
      </c>
      <c r="H162" s="194">
        <v>181.84200000000001</v>
      </c>
      <c r="I162" s="195"/>
      <c r="J162" s="196">
        <f>ROUND(I162*H162,2)</f>
        <v>0</v>
      </c>
      <c r="K162" s="192" t="s">
        <v>347</v>
      </c>
      <c r="L162" s="58"/>
      <c r="M162" s="197" t="s">
        <v>21</v>
      </c>
      <c r="N162" s="198" t="s">
        <v>46</v>
      </c>
      <c r="O162" s="39"/>
      <c r="P162" s="199">
        <f>O162*H162</f>
        <v>0</v>
      </c>
      <c r="Q162" s="199">
        <v>0.10100000000000001</v>
      </c>
      <c r="R162" s="199">
        <f>Q162*H162</f>
        <v>18.366042000000004</v>
      </c>
      <c r="S162" s="199">
        <v>0</v>
      </c>
      <c r="T162" s="200">
        <f>S162*H162</f>
        <v>0</v>
      </c>
      <c r="AR162" s="21" t="s">
        <v>142</v>
      </c>
      <c r="AT162" s="21" t="s">
        <v>138</v>
      </c>
      <c r="AU162" s="21" t="s">
        <v>85</v>
      </c>
      <c r="AY162" s="21" t="s">
        <v>135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21" t="s">
        <v>83</v>
      </c>
      <c r="BK162" s="201">
        <f>ROUND(I162*H162,2)</f>
        <v>0</v>
      </c>
      <c r="BL162" s="21" t="s">
        <v>142</v>
      </c>
      <c r="BM162" s="21" t="s">
        <v>460</v>
      </c>
    </row>
    <row r="163" spans="2:65" s="1" customFormat="1" ht="22.5" customHeight="1">
      <c r="B163" s="38"/>
      <c r="C163" s="202" t="s">
        <v>365</v>
      </c>
      <c r="D163" s="202" t="s">
        <v>152</v>
      </c>
      <c r="E163" s="203" t="s">
        <v>461</v>
      </c>
      <c r="F163" s="204" t="s">
        <v>462</v>
      </c>
      <c r="G163" s="205" t="s">
        <v>146</v>
      </c>
      <c r="H163" s="206">
        <v>190.934</v>
      </c>
      <c r="I163" s="207"/>
      <c r="J163" s="208">
        <f>ROUND(I163*H163,2)</f>
        <v>0</v>
      </c>
      <c r="K163" s="204" t="s">
        <v>21</v>
      </c>
      <c r="L163" s="209"/>
      <c r="M163" s="210" t="s">
        <v>21</v>
      </c>
      <c r="N163" s="211" t="s">
        <v>46</v>
      </c>
      <c r="O163" s="39"/>
      <c r="P163" s="199">
        <f>O163*H163</f>
        <v>0</v>
      </c>
      <c r="Q163" s="199">
        <v>0.13200000000000001</v>
      </c>
      <c r="R163" s="199">
        <f>Q163*H163</f>
        <v>25.203288000000001</v>
      </c>
      <c r="S163" s="199">
        <v>0</v>
      </c>
      <c r="T163" s="200">
        <f>S163*H163</f>
        <v>0</v>
      </c>
      <c r="AR163" s="21" t="s">
        <v>155</v>
      </c>
      <c r="AT163" s="21" t="s">
        <v>152</v>
      </c>
      <c r="AU163" s="21" t="s">
        <v>85</v>
      </c>
      <c r="AY163" s="21" t="s">
        <v>135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21" t="s">
        <v>83</v>
      </c>
      <c r="BK163" s="201">
        <f>ROUND(I163*H163,2)</f>
        <v>0</v>
      </c>
      <c r="BL163" s="21" t="s">
        <v>142</v>
      </c>
      <c r="BM163" s="21" t="s">
        <v>463</v>
      </c>
    </row>
    <row r="164" spans="2:65" s="11" customFormat="1" ht="12">
      <c r="B164" s="212"/>
      <c r="C164" s="213"/>
      <c r="D164" s="225" t="s">
        <v>157</v>
      </c>
      <c r="E164" s="213"/>
      <c r="F164" s="227" t="s">
        <v>464</v>
      </c>
      <c r="G164" s="213"/>
      <c r="H164" s="228">
        <v>190.934</v>
      </c>
      <c r="I164" s="217"/>
      <c r="J164" s="213"/>
      <c r="K164" s="213"/>
      <c r="L164" s="218"/>
      <c r="M164" s="219"/>
      <c r="N164" s="220"/>
      <c r="O164" s="220"/>
      <c r="P164" s="220"/>
      <c r="Q164" s="220"/>
      <c r="R164" s="220"/>
      <c r="S164" s="220"/>
      <c r="T164" s="221"/>
      <c r="AT164" s="222" t="s">
        <v>157</v>
      </c>
      <c r="AU164" s="222" t="s">
        <v>85</v>
      </c>
      <c r="AV164" s="11" t="s">
        <v>85</v>
      </c>
      <c r="AW164" s="11" t="s">
        <v>6</v>
      </c>
      <c r="AX164" s="11" t="s">
        <v>83</v>
      </c>
      <c r="AY164" s="222" t="s">
        <v>135</v>
      </c>
    </row>
    <row r="165" spans="2:65" s="10" customFormat="1" ht="29.85" customHeight="1">
      <c r="B165" s="173"/>
      <c r="C165" s="174"/>
      <c r="D165" s="187" t="s">
        <v>74</v>
      </c>
      <c r="E165" s="188" t="s">
        <v>363</v>
      </c>
      <c r="F165" s="188" t="s">
        <v>364</v>
      </c>
      <c r="G165" s="174"/>
      <c r="H165" s="174"/>
      <c r="I165" s="177"/>
      <c r="J165" s="189">
        <f>BK165</f>
        <v>0</v>
      </c>
      <c r="K165" s="174"/>
      <c r="L165" s="179"/>
      <c r="M165" s="180"/>
      <c r="N165" s="181"/>
      <c r="O165" s="181"/>
      <c r="P165" s="182">
        <f>P166</f>
        <v>0</v>
      </c>
      <c r="Q165" s="181"/>
      <c r="R165" s="182">
        <f>R166</f>
        <v>0</v>
      </c>
      <c r="S165" s="181"/>
      <c r="T165" s="183">
        <f>T166</f>
        <v>0</v>
      </c>
      <c r="AR165" s="184" t="s">
        <v>83</v>
      </c>
      <c r="AT165" s="185" t="s">
        <v>74</v>
      </c>
      <c r="AU165" s="185" t="s">
        <v>83</v>
      </c>
      <c r="AY165" s="184" t="s">
        <v>135</v>
      </c>
      <c r="BK165" s="186">
        <f>BK166</f>
        <v>0</v>
      </c>
    </row>
    <row r="166" spans="2:65" s="1" customFormat="1" ht="22.5" customHeight="1">
      <c r="B166" s="38"/>
      <c r="C166" s="190" t="s">
        <v>465</v>
      </c>
      <c r="D166" s="190" t="s">
        <v>138</v>
      </c>
      <c r="E166" s="191" t="s">
        <v>366</v>
      </c>
      <c r="F166" s="192" t="s">
        <v>367</v>
      </c>
      <c r="G166" s="193" t="s">
        <v>189</v>
      </c>
      <c r="H166" s="194">
        <v>151.74100000000001</v>
      </c>
      <c r="I166" s="195"/>
      <c r="J166" s="196">
        <f>ROUND(I166*H166,2)</f>
        <v>0</v>
      </c>
      <c r="K166" s="192" t="s">
        <v>21</v>
      </c>
      <c r="L166" s="58"/>
      <c r="M166" s="197" t="s">
        <v>21</v>
      </c>
      <c r="N166" s="229" t="s">
        <v>46</v>
      </c>
      <c r="O166" s="230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2">
        <f>S166*H166</f>
        <v>0</v>
      </c>
      <c r="AR166" s="21" t="s">
        <v>142</v>
      </c>
      <c r="AT166" s="21" t="s">
        <v>138</v>
      </c>
      <c r="AU166" s="21" t="s">
        <v>85</v>
      </c>
      <c r="AY166" s="21" t="s">
        <v>135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21" t="s">
        <v>83</v>
      </c>
      <c r="BK166" s="201">
        <f>ROUND(I166*H166,2)</f>
        <v>0</v>
      </c>
      <c r="BL166" s="21" t="s">
        <v>142</v>
      </c>
      <c r="BM166" s="21" t="s">
        <v>466</v>
      </c>
    </row>
    <row r="167" spans="2:65" s="1" customFormat="1" ht="6.9" customHeight="1">
      <c r="B167" s="53"/>
      <c r="C167" s="54"/>
      <c r="D167" s="54"/>
      <c r="E167" s="54"/>
      <c r="F167" s="54"/>
      <c r="G167" s="54"/>
      <c r="H167" s="54"/>
      <c r="I167" s="136"/>
      <c r="J167" s="54"/>
      <c r="K167" s="54"/>
      <c r="L167" s="58"/>
    </row>
  </sheetData>
  <sheetProtection algorithmName="SHA-512" hashValue="Cbuo7LYEhVTe2fxR58ITLHJr2eE6LYg+C43pwJdpniseqRdz8O5BCuLhTQM0ewkPdviqptjQIuD7aVFU+gG67Q==" saltValue="JHGuoQ2Y/PJFvlK3i7+DTA==" spinCount="100000" sheet="1" objects="1" scenarios="1" formatCells="0" formatColumns="0" formatRows="0" sort="0" autoFilter="0"/>
  <autoFilter ref="C81:K166" xr:uid="{00000000-0009-0000-0000-000002000000}"/>
  <mergeCells count="9"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200-000000000000}"/>
    <hyperlink ref="G1:H1" location="C54" display="2) Rekapitulace" xr:uid="{00000000-0004-0000-0200-000001000000}"/>
    <hyperlink ref="J1" location="C81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R132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101</v>
      </c>
      <c r="G1" s="359" t="s">
        <v>102</v>
      </c>
      <c r="H1" s="359"/>
      <c r="I1" s="112"/>
      <c r="J1" s="111" t="s">
        <v>103</v>
      </c>
      <c r="K1" s="110" t="s">
        <v>104</v>
      </c>
      <c r="L1" s="111" t="s">
        <v>105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351"/>
      <c r="M2" s="351"/>
      <c r="N2" s="351"/>
      <c r="O2" s="351"/>
      <c r="P2" s="351"/>
      <c r="Q2" s="351"/>
      <c r="R2" s="351"/>
      <c r="S2" s="351"/>
      <c r="T2" s="351"/>
      <c r="U2" s="351"/>
      <c r="V2" s="351"/>
      <c r="AT2" s="21" t="s">
        <v>91</v>
      </c>
    </row>
    <row r="3" spans="1:70" ht="6.9" customHeight="1">
      <c r="B3" s="22"/>
      <c r="C3" s="23"/>
      <c r="D3" s="23"/>
      <c r="E3" s="23"/>
      <c r="F3" s="23"/>
      <c r="G3" s="23"/>
      <c r="H3" s="23"/>
      <c r="I3" s="113"/>
      <c r="J3" s="23"/>
      <c r="K3" s="24"/>
      <c r="AT3" s="21" t="s">
        <v>85</v>
      </c>
    </row>
    <row r="4" spans="1:70" ht="36.9" customHeight="1">
      <c r="B4" s="25"/>
      <c r="C4" s="26"/>
      <c r="D4" s="27" t="s">
        <v>106</v>
      </c>
      <c r="E4" s="26"/>
      <c r="F4" s="26"/>
      <c r="G4" s="26"/>
      <c r="H4" s="26"/>
      <c r="I4" s="114"/>
      <c r="J4" s="26"/>
      <c r="K4" s="28"/>
      <c r="M4" s="29" t="s">
        <v>12</v>
      </c>
      <c r="AT4" s="21" t="s">
        <v>6</v>
      </c>
    </row>
    <row r="5" spans="1:70" ht="6.9" customHeight="1">
      <c r="B5" s="25"/>
      <c r="C5" s="26"/>
      <c r="D5" s="26"/>
      <c r="E5" s="26"/>
      <c r="F5" s="26"/>
      <c r="G5" s="26"/>
      <c r="H5" s="26"/>
      <c r="I5" s="114"/>
      <c r="J5" s="26"/>
      <c r="K5" s="28"/>
    </row>
    <row r="6" spans="1:70" ht="13.2">
      <c r="B6" s="25"/>
      <c r="C6" s="26"/>
      <c r="D6" s="34" t="s">
        <v>18</v>
      </c>
      <c r="E6" s="26"/>
      <c r="F6" s="26"/>
      <c r="G6" s="26"/>
      <c r="H6" s="26"/>
      <c r="I6" s="114"/>
      <c r="J6" s="26"/>
      <c r="K6" s="28"/>
    </row>
    <row r="7" spans="1:70" ht="22.5" customHeight="1">
      <c r="B7" s="25"/>
      <c r="C7" s="26"/>
      <c r="D7" s="26"/>
      <c r="E7" s="352" t="str">
        <f>'Rekapitulace stavby'!K6</f>
        <v>Vegetační úpravy vybraných kruhových objezdů v Třebíči</v>
      </c>
      <c r="F7" s="353"/>
      <c r="G7" s="353"/>
      <c r="H7" s="353"/>
      <c r="I7" s="114"/>
      <c r="J7" s="26"/>
      <c r="K7" s="28"/>
    </row>
    <row r="8" spans="1:70" s="1" customFormat="1" ht="13.2">
      <c r="B8" s="38"/>
      <c r="C8" s="39"/>
      <c r="D8" s="34" t="s">
        <v>107</v>
      </c>
      <c r="E8" s="39"/>
      <c r="F8" s="39"/>
      <c r="G8" s="39"/>
      <c r="H8" s="39"/>
      <c r="I8" s="115"/>
      <c r="J8" s="39"/>
      <c r="K8" s="42"/>
    </row>
    <row r="9" spans="1:70" s="1" customFormat="1" ht="36.9" customHeight="1">
      <c r="B9" s="38"/>
      <c r="C9" s="39"/>
      <c r="D9" s="39"/>
      <c r="E9" s="354" t="s">
        <v>467</v>
      </c>
      <c r="F9" s="355"/>
      <c r="G9" s="355"/>
      <c r="H9" s="355"/>
      <c r="I9" s="115"/>
      <c r="J9" s="39"/>
      <c r="K9" s="42"/>
    </row>
    <row r="10" spans="1:70" s="1" customFormat="1" ht="12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6" t="s">
        <v>22</v>
      </c>
      <c r="J11" s="32" t="s">
        <v>21</v>
      </c>
      <c r="K11" s="42"/>
    </row>
    <row r="12" spans="1:70" s="1" customFormat="1" ht="14.4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6" t="s">
        <v>25</v>
      </c>
      <c r="J12" s="117" t="str">
        <f>'Rekapitulace stavby'!AN8</f>
        <v>15. 9. 2019</v>
      </c>
      <c r="K12" s="42"/>
    </row>
    <row r="13" spans="1:70" s="1" customFormat="1" ht="10.8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" customHeight="1">
      <c r="B14" s="38"/>
      <c r="C14" s="39"/>
      <c r="D14" s="34" t="s">
        <v>27</v>
      </c>
      <c r="E14" s="39"/>
      <c r="F14" s="39"/>
      <c r="G14" s="39"/>
      <c r="H14" s="39"/>
      <c r="I14" s="116" t="s">
        <v>28</v>
      </c>
      <c r="J14" s="32" t="s">
        <v>29</v>
      </c>
      <c r="K14" s="42"/>
    </row>
    <row r="15" spans="1:70" s="1" customFormat="1" ht="18" customHeight="1">
      <c r="B15" s="38"/>
      <c r="C15" s="39"/>
      <c r="D15" s="39"/>
      <c r="E15" s="32" t="s">
        <v>30</v>
      </c>
      <c r="F15" s="39"/>
      <c r="G15" s="39"/>
      <c r="H15" s="39"/>
      <c r="I15" s="116" t="s">
        <v>31</v>
      </c>
      <c r="J15" s="32" t="s">
        <v>32</v>
      </c>
      <c r="K15" s="42"/>
    </row>
    <row r="16" spans="1:70" s="1" customFormat="1" ht="6.9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" customHeight="1">
      <c r="B17" s="38"/>
      <c r="C17" s="39"/>
      <c r="D17" s="34" t="s">
        <v>33</v>
      </c>
      <c r="E17" s="39"/>
      <c r="F17" s="39"/>
      <c r="G17" s="39"/>
      <c r="H17" s="39"/>
      <c r="I17" s="116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6" t="s">
        <v>31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" customHeight="1">
      <c r="B20" s="38"/>
      <c r="C20" s="39"/>
      <c r="D20" s="34" t="s">
        <v>35</v>
      </c>
      <c r="E20" s="39"/>
      <c r="F20" s="39"/>
      <c r="G20" s="39"/>
      <c r="H20" s="39"/>
      <c r="I20" s="116" t="s">
        <v>28</v>
      </c>
      <c r="J20" s="32" t="s">
        <v>36</v>
      </c>
      <c r="K20" s="42"/>
    </row>
    <row r="21" spans="2:11" s="1" customFormat="1" ht="18" customHeight="1">
      <c r="B21" s="38"/>
      <c r="C21" s="39"/>
      <c r="D21" s="39"/>
      <c r="E21" s="32" t="s">
        <v>37</v>
      </c>
      <c r="F21" s="39"/>
      <c r="G21" s="39"/>
      <c r="H21" s="39"/>
      <c r="I21" s="116" t="s">
        <v>31</v>
      </c>
      <c r="J21" s="32" t="s">
        <v>38</v>
      </c>
      <c r="K21" s="42"/>
    </row>
    <row r="22" spans="2:11" s="1" customFormat="1" ht="6.9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" customHeight="1">
      <c r="B23" s="38"/>
      <c r="C23" s="39"/>
      <c r="D23" s="34" t="s">
        <v>40</v>
      </c>
      <c r="E23" s="39"/>
      <c r="F23" s="39"/>
      <c r="G23" s="39"/>
      <c r="H23" s="39"/>
      <c r="I23" s="115"/>
      <c r="J23" s="39"/>
      <c r="K23" s="42"/>
    </row>
    <row r="24" spans="2:11" s="6" customFormat="1" ht="22.5" customHeight="1">
      <c r="B24" s="118"/>
      <c r="C24" s="119"/>
      <c r="D24" s="119"/>
      <c r="E24" s="321" t="s">
        <v>21</v>
      </c>
      <c r="F24" s="321"/>
      <c r="G24" s="321"/>
      <c r="H24" s="321"/>
      <c r="I24" s="120"/>
      <c r="J24" s="119"/>
      <c r="K24" s="121"/>
    </row>
    <row r="25" spans="2:11" s="1" customFormat="1" ht="6.9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41</v>
      </c>
      <c r="E27" s="39"/>
      <c r="F27" s="39"/>
      <c r="G27" s="39"/>
      <c r="H27" s="39"/>
      <c r="I27" s="115"/>
      <c r="J27" s="125">
        <f>ROUND(J81,2)</f>
        <v>0</v>
      </c>
      <c r="K27" s="42"/>
    </row>
    <row r="28" spans="2:11" s="1" customFormat="1" ht="6.9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" customHeight="1">
      <c r="B29" s="38"/>
      <c r="C29" s="39"/>
      <c r="D29" s="39"/>
      <c r="E29" s="39"/>
      <c r="F29" s="43" t="s">
        <v>43</v>
      </c>
      <c r="G29" s="39"/>
      <c r="H29" s="39"/>
      <c r="I29" s="126" t="s">
        <v>42</v>
      </c>
      <c r="J29" s="43" t="s">
        <v>44</v>
      </c>
      <c r="K29" s="42"/>
    </row>
    <row r="30" spans="2:11" s="1" customFormat="1" ht="14.4" customHeight="1">
      <c r="B30" s="38"/>
      <c r="C30" s="39"/>
      <c r="D30" s="46" t="s">
        <v>45</v>
      </c>
      <c r="E30" s="46" t="s">
        <v>46</v>
      </c>
      <c r="F30" s="127">
        <f>ROUND(SUM(BE81:BE131), 2)</f>
        <v>0</v>
      </c>
      <c r="G30" s="39"/>
      <c r="H30" s="39"/>
      <c r="I30" s="128">
        <v>0.21</v>
      </c>
      <c r="J30" s="127">
        <f>ROUND(ROUND((SUM(BE81:BE131)), 2)*I30, 2)</f>
        <v>0</v>
      </c>
      <c r="K30" s="42"/>
    </row>
    <row r="31" spans="2:11" s="1" customFormat="1" ht="14.4" customHeight="1">
      <c r="B31" s="38"/>
      <c r="C31" s="39"/>
      <c r="D31" s="39"/>
      <c r="E31" s="46" t="s">
        <v>47</v>
      </c>
      <c r="F31" s="127">
        <f>ROUND(SUM(BF81:BF131), 2)</f>
        <v>0</v>
      </c>
      <c r="G31" s="39"/>
      <c r="H31" s="39"/>
      <c r="I31" s="128">
        <v>0.15</v>
      </c>
      <c r="J31" s="127">
        <f>ROUND(ROUND((SUM(BF81:BF131)), 2)*I31, 2)</f>
        <v>0</v>
      </c>
      <c r="K31" s="42"/>
    </row>
    <row r="32" spans="2:11" s="1" customFormat="1" ht="14.4" hidden="1" customHeight="1">
      <c r="B32" s="38"/>
      <c r="C32" s="39"/>
      <c r="D32" s="39"/>
      <c r="E32" s="46" t="s">
        <v>48</v>
      </c>
      <c r="F32" s="127">
        <f>ROUND(SUM(BG81:BG131),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" hidden="1" customHeight="1">
      <c r="B33" s="38"/>
      <c r="C33" s="39"/>
      <c r="D33" s="39"/>
      <c r="E33" s="46" t="s">
        <v>49</v>
      </c>
      <c r="F33" s="127">
        <f>ROUND(SUM(BH81:BH131),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" hidden="1" customHeight="1">
      <c r="B34" s="38"/>
      <c r="C34" s="39"/>
      <c r="D34" s="39"/>
      <c r="E34" s="46" t="s">
        <v>50</v>
      </c>
      <c r="F34" s="127">
        <f>ROUND(SUM(BI81:BI131),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51</v>
      </c>
      <c r="E36" s="76"/>
      <c r="F36" s="76"/>
      <c r="G36" s="131" t="s">
        <v>52</v>
      </c>
      <c r="H36" s="132" t="s">
        <v>53</v>
      </c>
      <c r="I36" s="133"/>
      <c r="J36" s="134">
        <f>SUM(J27:J34)</f>
        <v>0</v>
      </c>
      <c r="K36" s="135"/>
    </row>
    <row r="37" spans="2:11" s="1" customFormat="1" ht="14.4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" customHeight="1">
      <c r="B42" s="38"/>
      <c r="C42" s="27" t="s">
        <v>109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" customHeight="1">
      <c r="B44" s="38"/>
      <c r="C44" s="34" t="s">
        <v>18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22.5" customHeight="1">
      <c r="B45" s="38"/>
      <c r="C45" s="39"/>
      <c r="D45" s="39"/>
      <c r="E45" s="352" t="str">
        <f>E7</f>
        <v>Vegetační úpravy vybraných kruhových objezdů v Třebíči</v>
      </c>
      <c r="F45" s="353"/>
      <c r="G45" s="353"/>
      <c r="H45" s="353"/>
      <c r="I45" s="115"/>
      <c r="J45" s="39"/>
      <c r="K45" s="42"/>
    </row>
    <row r="46" spans="2:11" s="1" customFormat="1" ht="14.4" customHeight="1">
      <c r="B46" s="38"/>
      <c r="C46" s="34" t="s">
        <v>107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23.25" customHeight="1">
      <c r="B47" s="38"/>
      <c r="C47" s="39"/>
      <c r="D47" s="39"/>
      <c r="E47" s="354" t="str">
        <f>E9</f>
        <v>SO 04 - Kruhový objezd Samešova</v>
      </c>
      <c r="F47" s="355"/>
      <c r="G47" s="355"/>
      <c r="H47" s="355"/>
      <c r="I47" s="115"/>
      <c r="J47" s="39"/>
      <c r="K47" s="42"/>
    </row>
    <row r="48" spans="2:11" s="1" customFormat="1" ht="6.9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Třebíč</v>
      </c>
      <c r="G49" s="39"/>
      <c r="H49" s="39"/>
      <c r="I49" s="116" t="s">
        <v>25</v>
      </c>
      <c r="J49" s="117" t="str">
        <f>IF(J12="","",J12)</f>
        <v>15. 9. 2019</v>
      </c>
      <c r="K49" s="42"/>
    </row>
    <row r="50" spans="2:47" s="1" customFormat="1" ht="6.9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 ht="13.2">
      <c r="B51" s="38"/>
      <c r="C51" s="34" t="s">
        <v>27</v>
      </c>
      <c r="D51" s="39"/>
      <c r="E51" s="39"/>
      <c r="F51" s="32" t="str">
        <f>E15</f>
        <v>Město Třebíč,  Karlovo nám. 104/55, Třebíč</v>
      </c>
      <c r="G51" s="39"/>
      <c r="H51" s="39"/>
      <c r="I51" s="116" t="s">
        <v>35</v>
      </c>
      <c r="J51" s="32" t="str">
        <f>E21</f>
        <v>Ing. Vít Doležel</v>
      </c>
      <c r="K51" s="42"/>
    </row>
    <row r="52" spans="2:47" s="1" customFormat="1" ht="14.4" customHeight="1">
      <c r="B52" s="38"/>
      <c r="C52" s="34" t="s">
        <v>33</v>
      </c>
      <c r="D52" s="39"/>
      <c r="E52" s="39"/>
      <c r="F52" s="32" t="str">
        <f>IF(E18="","",E18)</f>
        <v/>
      </c>
      <c r="G52" s="39"/>
      <c r="H52" s="39"/>
      <c r="I52" s="115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110</v>
      </c>
      <c r="D54" s="129"/>
      <c r="E54" s="129"/>
      <c r="F54" s="129"/>
      <c r="G54" s="129"/>
      <c r="H54" s="129"/>
      <c r="I54" s="142"/>
      <c r="J54" s="143" t="s">
        <v>111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112</v>
      </c>
      <c r="D56" s="39"/>
      <c r="E56" s="39"/>
      <c r="F56" s="39"/>
      <c r="G56" s="39"/>
      <c r="H56" s="39"/>
      <c r="I56" s="115"/>
      <c r="J56" s="125">
        <f>J81</f>
        <v>0</v>
      </c>
      <c r="K56" s="42"/>
      <c r="AU56" s="21" t="s">
        <v>113</v>
      </c>
    </row>
    <row r="57" spans="2:47" s="7" customFormat="1" ht="24.9" customHeight="1">
      <c r="B57" s="146"/>
      <c r="C57" s="147"/>
      <c r="D57" s="148" t="s">
        <v>114</v>
      </c>
      <c r="E57" s="149"/>
      <c r="F57" s="149"/>
      <c r="G57" s="149"/>
      <c r="H57" s="149"/>
      <c r="I57" s="150"/>
      <c r="J57" s="151">
        <f>J82</f>
        <v>0</v>
      </c>
      <c r="K57" s="152"/>
    </row>
    <row r="58" spans="2:47" s="8" customFormat="1" ht="19.95" customHeight="1">
      <c r="B58" s="153"/>
      <c r="C58" s="154"/>
      <c r="D58" s="155" t="s">
        <v>370</v>
      </c>
      <c r="E58" s="156"/>
      <c r="F58" s="156"/>
      <c r="G58" s="156"/>
      <c r="H58" s="156"/>
      <c r="I58" s="157"/>
      <c r="J58" s="158">
        <f>J83</f>
        <v>0</v>
      </c>
      <c r="K58" s="159"/>
    </row>
    <row r="59" spans="2:47" s="8" customFormat="1" ht="19.95" customHeight="1">
      <c r="B59" s="153"/>
      <c r="C59" s="154"/>
      <c r="D59" s="155" t="s">
        <v>115</v>
      </c>
      <c r="E59" s="156"/>
      <c r="F59" s="156"/>
      <c r="G59" s="156"/>
      <c r="H59" s="156"/>
      <c r="I59" s="157"/>
      <c r="J59" s="158">
        <f>J93</f>
        <v>0</v>
      </c>
      <c r="K59" s="159"/>
    </row>
    <row r="60" spans="2:47" s="8" customFormat="1" ht="19.95" customHeight="1">
      <c r="B60" s="153"/>
      <c r="C60" s="154"/>
      <c r="D60" s="155" t="s">
        <v>118</v>
      </c>
      <c r="E60" s="156"/>
      <c r="F60" s="156"/>
      <c r="G60" s="156"/>
      <c r="H60" s="156"/>
      <c r="I60" s="157"/>
      <c r="J60" s="158">
        <f>J124</f>
        <v>0</v>
      </c>
      <c r="K60" s="159"/>
    </row>
    <row r="61" spans="2:47" s="8" customFormat="1" ht="19.95" customHeight="1">
      <c r="B61" s="153"/>
      <c r="C61" s="154"/>
      <c r="D61" s="155" t="s">
        <v>119</v>
      </c>
      <c r="E61" s="156"/>
      <c r="F61" s="156"/>
      <c r="G61" s="156"/>
      <c r="H61" s="156"/>
      <c r="I61" s="157"/>
      <c r="J61" s="158">
        <f>J130</f>
        <v>0</v>
      </c>
      <c r="K61" s="159"/>
    </row>
    <row r="62" spans="2:47" s="1" customFormat="1" ht="21.75" customHeight="1">
      <c r="B62" s="38"/>
      <c r="C62" s="39"/>
      <c r="D62" s="39"/>
      <c r="E62" s="39"/>
      <c r="F62" s="39"/>
      <c r="G62" s="39"/>
      <c r="H62" s="39"/>
      <c r="I62" s="115"/>
      <c r="J62" s="39"/>
      <c r="K62" s="42"/>
    </row>
    <row r="63" spans="2:47" s="1" customFormat="1" ht="6.9" customHeight="1">
      <c r="B63" s="53"/>
      <c r="C63" s="54"/>
      <c r="D63" s="54"/>
      <c r="E63" s="54"/>
      <c r="F63" s="54"/>
      <c r="G63" s="54"/>
      <c r="H63" s="54"/>
      <c r="I63" s="136"/>
      <c r="J63" s="54"/>
      <c r="K63" s="55"/>
    </row>
    <row r="67" spans="2:20" s="1" customFormat="1" ht="6.9" customHeight="1">
      <c r="B67" s="56"/>
      <c r="C67" s="57"/>
      <c r="D67" s="57"/>
      <c r="E67" s="57"/>
      <c r="F67" s="57"/>
      <c r="G67" s="57"/>
      <c r="H67" s="57"/>
      <c r="I67" s="139"/>
      <c r="J67" s="57"/>
      <c r="K67" s="57"/>
      <c r="L67" s="58"/>
    </row>
    <row r="68" spans="2:20" s="1" customFormat="1" ht="36.9" customHeight="1">
      <c r="B68" s="38"/>
      <c r="C68" s="59" t="s">
        <v>120</v>
      </c>
      <c r="D68" s="60"/>
      <c r="E68" s="60"/>
      <c r="F68" s="60"/>
      <c r="G68" s="60"/>
      <c r="H68" s="60"/>
      <c r="I68" s="160"/>
      <c r="J68" s="60"/>
      <c r="K68" s="60"/>
      <c r="L68" s="58"/>
    </row>
    <row r="69" spans="2:20" s="1" customFormat="1" ht="6.9" customHeight="1">
      <c r="B69" s="38"/>
      <c r="C69" s="60"/>
      <c r="D69" s="60"/>
      <c r="E69" s="60"/>
      <c r="F69" s="60"/>
      <c r="G69" s="60"/>
      <c r="H69" s="60"/>
      <c r="I69" s="160"/>
      <c r="J69" s="60"/>
      <c r="K69" s="60"/>
      <c r="L69" s="58"/>
    </row>
    <row r="70" spans="2:20" s="1" customFormat="1" ht="14.4" customHeight="1">
      <c r="B70" s="38"/>
      <c r="C70" s="62" t="s">
        <v>18</v>
      </c>
      <c r="D70" s="60"/>
      <c r="E70" s="60"/>
      <c r="F70" s="60"/>
      <c r="G70" s="60"/>
      <c r="H70" s="60"/>
      <c r="I70" s="160"/>
      <c r="J70" s="60"/>
      <c r="K70" s="60"/>
      <c r="L70" s="58"/>
    </row>
    <row r="71" spans="2:20" s="1" customFormat="1" ht="22.5" customHeight="1">
      <c r="B71" s="38"/>
      <c r="C71" s="60"/>
      <c r="D71" s="60"/>
      <c r="E71" s="356" t="str">
        <f>E7</f>
        <v>Vegetační úpravy vybraných kruhových objezdů v Třebíči</v>
      </c>
      <c r="F71" s="357"/>
      <c r="G71" s="357"/>
      <c r="H71" s="357"/>
      <c r="I71" s="160"/>
      <c r="J71" s="60"/>
      <c r="K71" s="60"/>
      <c r="L71" s="58"/>
    </row>
    <row r="72" spans="2:20" s="1" customFormat="1" ht="14.4" customHeight="1">
      <c r="B72" s="38"/>
      <c r="C72" s="62" t="s">
        <v>107</v>
      </c>
      <c r="D72" s="60"/>
      <c r="E72" s="60"/>
      <c r="F72" s="60"/>
      <c r="G72" s="60"/>
      <c r="H72" s="60"/>
      <c r="I72" s="160"/>
      <c r="J72" s="60"/>
      <c r="K72" s="60"/>
      <c r="L72" s="58"/>
    </row>
    <row r="73" spans="2:20" s="1" customFormat="1" ht="23.25" customHeight="1">
      <c r="B73" s="38"/>
      <c r="C73" s="60"/>
      <c r="D73" s="60"/>
      <c r="E73" s="332" t="str">
        <f>E9</f>
        <v>SO 04 - Kruhový objezd Samešova</v>
      </c>
      <c r="F73" s="358"/>
      <c r="G73" s="358"/>
      <c r="H73" s="358"/>
      <c r="I73" s="160"/>
      <c r="J73" s="60"/>
      <c r="K73" s="60"/>
      <c r="L73" s="58"/>
    </row>
    <row r="74" spans="2:20" s="1" customFormat="1" ht="6.9" customHeight="1">
      <c r="B74" s="38"/>
      <c r="C74" s="60"/>
      <c r="D74" s="60"/>
      <c r="E74" s="60"/>
      <c r="F74" s="60"/>
      <c r="G74" s="60"/>
      <c r="H74" s="60"/>
      <c r="I74" s="160"/>
      <c r="J74" s="60"/>
      <c r="K74" s="60"/>
      <c r="L74" s="58"/>
    </row>
    <row r="75" spans="2:20" s="1" customFormat="1" ht="18" customHeight="1">
      <c r="B75" s="38"/>
      <c r="C75" s="62" t="s">
        <v>23</v>
      </c>
      <c r="D75" s="60"/>
      <c r="E75" s="60"/>
      <c r="F75" s="161" t="str">
        <f>F12</f>
        <v>Třebíč</v>
      </c>
      <c r="G75" s="60"/>
      <c r="H75" s="60"/>
      <c r="I75" s="162" t="s">
        <v>25</v>
      </c>
      <c r="J75" s="70" t="str">
        <f>IF(J12="","",J12)</f>
        <v>15. 9. 2019</v>
      </c>
      <c r="K75" s="60"/>
      <c r="L75" s="58"/>
    </row>
    <row r="76" spans="2:20" s="1" customFormat="1" ht="6.9" customHeight="1">
      <c r="B76" s="38"/>
      <c r="C76" s="60"/>
      <c r="D76" s="60"/>
      <c r="E76" s="60"/>
      <c r="F76" s="60"/>
      <c r="G76" s="60"/>
      <c r="H76" s="60"/>
      <c r="I76" s="160"/>
      <c r="J76" s="60"/>
      <c r="K76" s="60"/>
      <c r="L76" s="58"/>
    </row>
    <row r="77" spans="2:20" s="1" customFormat="1" ht="13.2">
      <c r="B77" s="38"/>
      <c r="C77" s="62" t="s">
        <v>27</v>
      </c>
      <c r="D77" s="60"/>
      <c r="E77" s="60"/>
      <c r="F77" s="161" t="str">
        <f>E15</f>
        <v>Město Třebíč,  Karlovo nám. 104/55, Třebíč</v>
      </c>
      <c r="G77" s="60"/>
      <c r="H77" s="60"/>
      <c r="I77" s="162" t="s">
        <v>35</v>
      </c>
      <c r="J77" s="161" t="str">
        <f>E21</f>
        <v>Ing. Vít Doležel</v>
      </c>
      <c r="K77" s="60"/>
      <c r="L77" s="58"/>
    </row>
    <row r="78" spans="2:20" s="1" customFormat="1" ht="14.4" customHeight="1">
      <c r="B78" s="38"/>
      <c r="C78" s="62" t="s">
        <v>33</v>
      </c>
      <c r="D78" s="60"/>
      <c r="E78" s="60"/>
      <c r="F78" s="161" t="str">
        <f>IF(E18="","",E18)</f>
        <v/>
      </c>
      <c r="G78" s="60"/>
      <c r="H78" s="60"/>
      <c r="I78" s="160"/>
      <c r="J78" s="60"/>
      <c r="K78" s="60"/>
      <c r="L78" s="58"/>
    </row>
    <row r="79" spans="2:20" s="1" customFormat="1" ht="10.35" customHeight="1">
      <c r="B79" s="38"/>
      <c r="C79" s="60"/>
      <c r="D79" s="60"/>
      <c r="E79" s="60"/>
      <c r="F79" s="60"/>
      <c r="G79" s="60"/>
      <c r="H79" s="60"/>
      <c r="I79" s="160"/>
      <c r="J79" s="60"/>
      <c r="K79" s="60"/>
      <c r="L79" s="58"/>
    </row>
    <row r="80" spans="2:20" s="9" customFormat="1" ht="29.25" customHeight="1">
      <c r="B80" s="163"/>
      <c r="C80" s="164" t="s">
        <v>121</v>
      </c>
      <c r="D80" s="165" t="s">
        <v>60</v>
      </c>
      <c r="E80" s="165" t="s">
        <v>56</v>
      </c>
      <c r="F80" s="165" t="s">
        <v>122</v>
      </c>
      <c r="G80" s="165" t="s">
        <v>123</v>
      </c>
      <c r="H80" s="165" t="s">
        <v>124</v>
      </c>
      <c r="I80" s="166" t="s">
        <v>125</v>
      </c>
      <c r="J80" s="165" t="s">
        <v>111</v>
      </c>
      <c r="K80" s="167" t="s">
        <v>126</v>
      </c>
      <c r="L80" s="168"/>
      <c r="M80" s="78" t="s">
        <v>127</v>
      </c>
      <c r="N80" s="79" t="s">
        <v>45</v>
      </c>
      <c r="O80" s="79" t="s">
        <v>128</v>
      </c>
      <c r="P80" s="79" t="s">
        <v>129</v>
      </c>
      <c r="Q80" s="79" t="s">
        <v>130</v>
      </c>
      <c r="R80" s="79" t="s">
        <v>131</v>
      </c>
      <c r="S80" s="79" t="s">
        <v>132</v>
      </c>
      <c r="T80" s="80" t="s">
        <v>133</v>
      </c>
    </row>
    <row r="81" spans="2:65" s="1" customFormat="1" ht="29.25" customHeight="1">
      <c r="B81" s="38"/>
      <c r="C81" s="84" t="s">
        <v>112</v>
      </c>
      <c r="D81" s="60"/>
      <c r="E81" s="60"/>
      <c r="F81" s="60"/>
      <c r="G81" s="60"/>
      <c r="H81" s="60"/>
      <c r="I81" s="160"/>
      <c r="J81" s="169">
        <f>BK81</f>
        <v>0</v>
      </c>
      <c r="K81" s="60"/>
      <c r="L81" s="58"/>
      <c r="M81" s="81"/>
      <c r="N81" s="82"/>
      <c r="O81" s="82"/>
      <c r="P81" s="170">
        <f>P82</f>
        <v>0</v>
      </c>
      <c r="Q81" s="82"/>
      <c r="R81" s="170">
        <f>R82</f>
        <v>182.17395352</v>
      </c>
      <c r="S81" s="82"/>
      <c r="T81" s="171">
        <f>T82</f>
        <v>0</v>
      </c>
      <c r="AT81" s="21" t="s">
        <v>74</v>
      </c>
      <c r="AU81" s="21" t="s">
        <v>113</v>
      </c>
      <c r="BK81" s="172">
        <f>BK82</f>
        <v>0</v>
      </c>
    </row>
    <row r="82" spans="2:65" s="10" customFormat="1" ht="37.35" customHeight="1">
      <c r="B82" s="173"/>
      <c r="C82" s="174"/>
      <c r="D82" s="175" t="s">
        <v>74</v>
      </c>
      <c r="E82" s="176" t="s">
        <v>134</v>
      </c>
      <c r="F82" s="176" t="s">
        <v>134</v>
      </c>
      <c r="G82" s="174"/>
      <c r="H82" s="174"/>
      <c r="I82" s="177"/>
      <c r="J82" s="178">
        <f>BK82</f>
        <v>0</v>
      </c>
      <c r="K82" s="174"/>
      <c r="L82" s="179"/>
      <c r="M82" s="180"/>
      <c r="N82" s="181"/>
      <c r="O82" s="181"/>
      <c r="P82" s="182">
        <f>P83+P93+P124+P130</f>
        <v>0</v>
      </c>
      <c r="Q82" s="181"/>
      <c r="R82" s="182">
        <f>R83+R93+R124+R130</f>
        <v>182.17395352</v>
      </c>
      <c r="S82" s="181"/>
      <c r="T82" s="183">
        <f>T83+T93+T124+T130</f>
        <v>0</v>
      </c>
      <c r="AR82" s="184" t="s">
        <v>83</v>
      </c>
      <c r="AT82" s="185" t="s">
        <v>74</v>
      </c>
      <c r="AU82" s="185" t="s">
        <v>75</v>
      </c>
      <c r="AY82" s="184" t="s">
        <v>135</v>
      </c>
      <c r="BK82" s="186">
        <f>BK83+BK93+BK124+BK130</f>
        <v>0</v>
      </c>
    </row>
    <row r="83" spans="2:65" s="10" customFormat="1" ht="19.95" customHeight="1">
      <c r="B83" s="173"/>
      <c r="C83" s="174"/>
      <c r="D83" s="187" t="s">
        <v>74</v>
      </c>
      <c r="E83" s="188" t="s">
        <v>83</v>
      </c>
      <c r="F83" s="188" t="s">
        <v>371</v>
      </c>
      <c r="G83" s="174"/>
      <c r="H83" s="174"/>
      <c r="I83" s="177"/>
      <c r="J83" s="189">
        <f>BK83</f>
        <v>0</v>
      </c>
      <c r="K83" s="174"/>
      <c r="L83" s="179"/>
      <c r="M83" s="180"/>
      <c r="N83" s="181"/>
      <c r="O83" s="181"/>
      <c r="P83" s="182">
        <f>SUM(P84:P92)</f>
        <v>0</v>
      </c>
      <c r="Q83" s="181"/>
      <c r="R83" s="182">
        <f>SUM(R84:R92)</f>
        <v>80.319999999999993</v>
      </c>
      <c r="S83" s="181"/>
      <c r="T83" s="183">
        <f>SUM(T84:T92)</f>
        <v>0</v>
      </c>
      <c r="AR83" s="184" t="s">
        <v>83</v>
      </c>
      <c r="AT83" s="185" t="s">
        <v>74</v>
      </c>
      <c r="AU83" s="185" t="s">
        <v>83</v>
      </c>
      <c r="AY83" s="184" t="s">
        <v>135</v>
      </c>
      <c r="BK83" s="186">
        <f>SUM(BK84:BK92)</f>
        <v>0</v>
      </c>
    </row>
    <row r="84" spans="2:65" s="1" customFormat="1" ht="44.25" customHeight="1">
      <c r="B84" s="38"/>
      <c r="C84" s="190" t="s">
        <v>83</v>
      </c>
      <c r="D84" s="190" t="s">
        <v>138</v>
      </c>
      <c r="E84" s="191" t="s">
        <v>372</v>
      </c>
      <c r="F84" s="192" t="s">
        <v>373</v>
      </c>
      <c r="G84" s="193" t="s">
        <v>183</v>
      </c>
      <c r="H84" s="194">
        <v>47.4</v>
      </c>
      <c r="I84" s="195"/>
      <c r="J84" s="196">
        <f>ROUND(I84*H84,2)</f>
        <v>0</v>
      </c>
      <c r="K84" s="192" t="s">
        <v>347</v>
      </c>
      <c r="L84" s="58"/>
      <c r="M84" s="197" t="s">
        <v>21</v>
      </c>
      <c r="N84" s="198" t="s">
        <v>46</v>
      </c>
      <c r="O84" s="39"/>
      <c r="P84" s="199">
        <f>O84*H84</f>
        <v>0</v>
      </c>
      <c r="Q84" s="199">
        <v>0</v>
      </c>
      <c r="R84" s="199">
        <f>Q84*H84</f>
        <v>0</v>
      </c>
      <c r="S84" s="199">
        <v>0</v>
      </c>
      <c r="T84" s="200">
        <f>S84*H84</f>
        <v>0</v>
      </c>
      <c r="AR84" s="21" t="s">
        <v>142</v>
      </c>
      <c r="AT84" s="21" t="s">
        <v>138</v>
      </c>
      <c r="AU84" s="21" t="s">
        <v>85</v>
      </c>
      <c r="AY84" s="21" t="s">
        <v>135</v>
      </c>
      <c r="BE84" s="201">
        <f>IF(N84="základní",J84,0)</f>
        <v>0</v>
      </c>
      <c r="BF84" s="201">
        <f>IF(N84="snížená",J84,0)</f>
        <v>0</v>
      </c>
      <c r="BG84" s="201">
        <f>IF(N84="zákl. přenesená",J84,0)</f>
        <v>0</v>
      </c>
      <c r="BH84" s="201">
        <f>IF(N84="sníž. přenesená",J84,0)</f>
        <v>0</v>
      </c>
      <c r="BI84" s="201">
        <f>IF(N84="nulová",J84,0)</f>
        <v>0</v>
      </c>
      <c r="BJ84" s="21" t="s">
        <v>83</v>
      </c>
      <c r="BK84" s="201">
        <f>ROUND(I84*H84,2)</f>
        <v>0</v>
      </c>
      <c r="BL84" s="21" t="s">
        <v>142</v>
      </c>
      <c r="BM84" s="21" t="s">
        <v>468</v>
      </c>
    </row>
    <row r="85" spans="2:65" s="1" customFormat="1" ht="31.5" customHeight="1">
      <c r="B85" s="38"/>
      <c r="C85" s="190" t="s">
        <v>85</v>
      </c>
      <c r="D85" s="190" t="s">
        <v>138</v>
      </c>
      <c r="E85" s="191" t="s">
        <v>375</v>
      </c>
      <c r="F85" s="192" t="s">
        <v>376</v>
      </c>
      <c r="G85" s="193" t="s">
        <v>183</v>
      </c>
      <c r="H85" s="194">
        <v>47.4</v>
      </c>
      <c r="I85" s="195"/>
      <c r="J85" s="196">
        <f>ROUND(I85*H85,2)</f>
        <v>0</v>
      </c>
      <c r="K85" s="192" t="s">
        <v>347</v>
      </c>
      <c r="L85" s="58"/>
      <c r="M85" s="197" t="s">
        <v>21</v>
      </c>
      <c r="N85" s="198" t="s">
        <v>46</v>
      </c>
      <c r="O85" s="39"/>
      <c r="P85" s="199">
        <f>O85*H85</f>
        <v>0</v>
      </c>
      <c r="Q85" s="199">
        <v>0</v>
      </c>
      <c r="R85" s="199">
        <f>Q85*H85</f>
        <v>0</v>
      </c>
      <c r="S85" s="199">
        <v>0</v>
      </c>
      <c r="T85" s="200">
        <f>S85*H85</f>
        <v>0</v>
      </c>
      <c r="AR85" s="21" t="s">
        <v>142</v>
      </c>
      <c r="AT85" s="21" t="s">
        <v>138</v>
      </c>
      <c r="AU85" s="21" t="s">
        <v>85</v>
      </c>
      <c r="AY85" s="21" t="s">
        <v>135</v>
      </c>
      <c r="BE85" s="201">
        <f>IF(N85="základní",J85,0)</f>
        <v>0</v>
      </c>
      <c r="BF85" s="201">
        <f>IF(N85="snížená",J85,0)</f>
        <v>0</v>
      </c>
      <c r="BG85" s="201">
        <f>IF(N85="zákl. přenesená",J85,0)</f>
        <v>0</v>
      </c>
      <c r="BH85" s="201">
        <f>IF(N85="sníž. přenesená",J85,0)</f>
        <v>0</v>
      </c>
      <c r="BI85" s="201">
        <f>IF(N85="nulová",J85,0)</f>
        <v>0</v>
      </c>
      <c r="BJ85" s="21" t="s">
        <v>83</v>
      </c>
      <c r="BK85" s="201">
        <f>ROUND(I85*H85,2)</f>
        <v>0</v>
      </c>
      <c r="BL85" s="21" t="s">
        <v>142</v>
      </c>
      <c r="BM85" s="21" t="s">
        <v>469</v>
      </c>
    </row>
    <row r="86" spans="2:65" s="1" customFormat="1" ht="22.5" customHeight="1">
      <c r="B86" s="38"/>
      <c r="C86" s="202" t="s">
        <v>148</v>
      </c>
      <c r="D86" s="202" t="s">
        <v>152</v>
      </c>
      <c r="E86" s="203" t="s">
        <v>378</v>
      </c>
      <c r="F86" s="204" t="s">
        <v>379</v>
      </c>
      <c r="G86" s="205" t="s">
        <v>189</v>
      </c>
      <c r="H86" s="206">
        <v>40</v>
      </c>
      <c r="I86" s="207"/>
      <c r="J86" s="208">
        <f>ROUND(I86*H86,2)</f>
        <v>0</v>
      </c>
      <c r="K86" s="204" t="s">
        <v>347</v>
      </c>
      <c r="L86" s="209"/>
      <c r="M86" s="210" t="s">
        <v>21</v>
      </c>
      <c r="N86" s="211" t="s">
        <v>46</v>
      </c>
      <c r="O86" s="39"/>
      <c r="P86" s="199">
        <f>O86*H86</f>
        <v>0</v>
      </c>
      <c r="Q86" s="199">
        <v>1</v>
      </c>
      <c r="R86" s="199">
        <f>Q86*H86</f>
        <v>40</v>
      </c>
      <c r="S86" s="199">
        <v>0</v>
      </c>
      <c r="T86" s="200">
        <f>S86*H86</f>
        <v>0</v>
      </c>
      <c r="AR86" s="21" t="s">
        <v>155</v>
      </c>
      <c r="AT86" s="21" t="s">
        <v>152</v>
      </c>
      <c r="AU86" s="21" t="s">
        <v>85</v>
      </c>
      <c r="AY86" s="21" t="s">
        <v>135</v>
      </c>
      <c r="BE86" s="201">
        <f>IF(N86="základní",J86,0)</f>
        <v>0</v>
      </c>
      <c r="BF86" s="201">
        <f>IF(N86="snížená",J86,0)</f>
        <v>0</v>
      </c>
      <c r="BG86" s="201">
        <f>IF(N86="zákl. přenesená",J86,0)</f>
        <v>0</v>
      </c>
      <c r="BH86" s="201">
        <f>IF(N86="sníž. přenesená",J86,0)</f>
        <v>0</v>
      </c>
      <c r="BI86" s="201">
        <f>IF(N86="nulová",J86,0)</f>
        <v>0</v>
      </c>
      <c r="BJ86" s="21" t="s">
        <v>83</v>
      </c>
      <c r="BK86" s="201">
        <f>ROUND(I86*H86,2)</f>
        <v>0</v>
      </c>
      <c r="BL86" s="21" t="s">
        <v>142</v>
      </c>
      <c r="BM86" s="21" t="s">
        <v>470</v>
      </c>
    </row>
    <row r="87" spans="2:65" s="11" customFormat="1" ht="12">
      <c r="B87" s="212"/>
      <c r="C87" s="213"/>
      <c r="D87" s="214" t="s">
        <v>157</v>
      </c>
      <c r="E87" s="213"/>
      <c r="F87" s="215" t="s">
        <v>471</v>
      </c>
      <c r="G87" s="213"/>
      <c r="H87" s="216">
        <v>40</v>
      </c>
      <c r="I87" s="217"/>
      <c r="J87" s="213"/>
      <c r="K87" s="213"/>
      <c r="L87" s="218"/>
      <c r="M87" s="219"/>
      <c r="N87" s="220"/>
      <c r="O87" s="220"/>
      <c r="P87" s="220"/>
      <c r="Q87" s="220"/>
      <c r="R87" s="220"/>
      <c r="S87" s="220"/>
      <c r="T87" s="221"/>
      <c r="AT87" s="222" t="s">
        <v>157</v>
      </c>
      <c r="AU87" s="222" t="s">
        <v>85</v>
      </c>
      <c r="AV87" s="11" t="s">
        <v>85</v>
      </c>
      <c r="AW87" s="11" t="s">
        <v>6</v>
      </c>
      <c r="AX87" s="11" t="s">
        <v>83</v>
      </c>
      <c r="AY87" s="222" t="s">
        <v>135</v>
      </c>
    </row>
    <row r="88" spans="2:65" s="1" customFormat="1" ht="22.5" customHeight="1">
      <c r="B88" s="38"/>
      <c r="C88" s="202" t="s">
        <v>142</v>
      </c>
      <c r="D88" s="202" t="s">
        <v>152</v>
      </c>
      <c r="E88" s="203" t="s">
        <v>382</v>
      </c>
      <c r="F88" s="204" t="s">
        <v>383</v>
      </c>
      <c r="G88" s="205" t="s">
        <v>189</v>
      </c>
      <c r="H88" s="206">
        <v>40.32</v>
      </c>
      <c r="I88" s="207"/>
      <c r="J88" s="208">
        <f>ROUND(I88*H88,2)</f>
        <v>0</v>
      </c>
      <c r="K88" s="204" t="s">
        <v>347</v>
      </c>
      <c r="L88" s="209"/>
      <c r="M88" s="210" t="s">
        <v>21</v>
      </c>
      <c r="N88" s="211" t="s">
        <v>46</v>
      </c>
      <c r="O88" s="39"/>
      <c r="P88" s="199">
        <f>O88*H88</f>
        <v>0</v>
      </c>
      <c r="Q88" s="199">
        <v>1</v>
      </c>
      <c r="R88" s="199">
        <f>Q88*H88</f>
        <v>40.32</v>
      </c>
      <c r="S88" s="199">
        <v>0</v>
      </c>
      <c r="T88" s="200">
        <f>S88*H88</f>
        <v>0</v>
      </c>
      <c r="AR88" s="21" t="s">
        <v>155</v>
      </c>
      <c r="AT88" s="21" t="s">
        <v>152</v>
      </c>
      <c r="AU88" s="21" t="s">
        <v>85</v>
      </c>
      <c r="AY88" s="21" t="s">
        <v>135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21" t="s">
        <v>83</v>
      </c>
      <c r="BK88" s="201">
        <f>ROUND(I88*H88,2)</f>
        <v>0</v>
      </c>
      <c r="BL88" s="21" t="s">
        <v>142</v>
      </c>
      <c r="BM88" s="21" t="s">
        <v>472</v>
      </c>
    </row>
    <row r="89" spans="2:65" s="11" customFormat="1" ht="12">
      <c r="B89" s="212"/>
      <c r="C89" s="213"/>
      <c r="D89" s="225" t="s">
        <v>157</v>
      </c>
      <c r="E89" s="233" t="s">
        <v>21</v>
      </c>
      <c r="F89" s="227" t="s">
        <v>473</v>
      </c>
      <c r="G89" s="213"/>
      <c r="H89" s="228">
        <v>22.4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AT89" s="222" t="s">
        <v>157</v>
      </c>
      <c r="AU89" s="222" t="s">
        <v>85</v>
      </c>
      <c r="AV89" s="11" t="s">
        <v>85</v>
      </c>
      <c r="AW89" s="11" t="s">
        <v>39</v>
      </c>
      <c r="AX89" s="11" t="s">
        <v>83</v>
      </c>
      <c r="AY89" s="222" t="s">
        <v>135</v>
      </c>
    </row>
    <row r="90" spans="2:65" s="11" customFormat="1" ht="12">
      <c r="B90" s="212"/>
      <c r="C90" s="213"/>
      <c r="D90" s="214" t="s">
        <v>157</v>
      </c>
      <c r="E90" s="213"/>
      <c r="F90" s="215" t="s">
        <v>474</v>
      </c>
      <c r="G90" s="213"/>
      <c r="H90" s="216">
        <v>40.32</v>
      </c>
      <c r="I90" s="217"/>
      <c r="J90" s="213"/>
      <c r="K90" s="213"/>
      <c r="L90" s="218"/>
      <c r="M90" s="219"/>
      <c r="N90" s="220"/>
      <c r="O90" s="220"/>
      <c r="P90" s="220"/>
      <c r="Q90" s="220"/>
      <c r="R90" s="220"/>
      <c r="S90" s="220"/>
      <c r="T90" s="221"/>
      <c r="AT90" s="222" t="s">
        <v>157</v>
      </c>
      <c r="AU90" s="222" t="s">
        <v>85</v>
      </c>
      <c r="AV90" s="11" t="s">
        <v>85</v>
      </c>
      <c r="AW90" s="11" t="s">
        <v>6</v>
      </c>
      <c r="AX90" s="11" t="s">
        <v>83</v>
      </c>
      <c r="AY90" s="222" t="s">
        <v>135</v>
      </c>
    </row>
    <row r="91" spans="2:65" s="1" customFormat="1" ht="44.25" customHeight="1">
      <c r="B91" s="38"/>
      <c r="C91" s="190" t="s">
        <v>159</v>
      </c>
      <c r="D91" s="190" t="s">
        <v>138</v>
      </c>
      <c r="E91" s="191" t="s">
        <v>387</v>
      </c>
      <c r="F91" s="192" t="s">
        <v>388</v>
      </c>
      <c r="G91" s="193" t="s">
        <v>183</v>
      </c>
      <c r="H91" s="194">
        <v>25</v>
      </c>
      <c r="I91" s="195"/>
      <c r="J91" s="196">
        <f>ROUND(I91*H91,2)</f>
        <v>0</v>
      </c>
      <c r="K91" s="192" t="s">
        <v>347</v>
      </c>
      <c r="L91" s="58"/>
      <c r="M91" s="197" t="s">
        <v>21</v>
      </c>
      <c r="N91" s="198" t="s">
        <v>46</v>
      </c>
      <c r="O91" s="39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AR91" s="21" t="s">
        <v>142</v>
      </c>
      <c r="AT91" s="21" t="s">
        <v>138</v>
      </c>
      <c r="AU91" s="21" t="s">
        <v>85</v>
      </c>
      <c r="AY91" s="21" t="s">
        <v>135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21" t="s">
        <v>83</v>
      </c>
      <c r="BK91" s="201">
        <f>ROUND(I91*H91,2)</f>
        <v>0</v>
      </c>
      <c r="BL91" s="21" t="s">
        <v>142</v>
      </c>
      <c r="BM91" s="21" t="s">
        <v>475</v>
      </c>
    </row>
    <row r="92" spans="2:65" s="1" customFormat="1" ht="31.5" customHeight="1">
      <c r="B92" s="38"/>
      <c r="C92" s="190" t="s">
        <v>164</v>
      </c>
      <c r="D92" s="190" t="s">
        <v>138</v>
      </c>
      <c r="E92" s="191" t="s">
        <v>390</v>
      </c>
      <c r="F92" s="192" t="s">
        <v>391</v>
      </c>
      <c r="G92" s="193" t="s">
        <v>146</v>
      </c>
      <c r="H92" s="194">
        <v>112</v>
      </c>
      <c r="I92" s="195"/>
      <c r="J92" s="196">
        <f>ROUND(I92*H92,2)</f>
        <v>0</v>
      </c>
      <c r="K92" s="192" t="s">
        <v>347</v>
      </c>
      <c r="L92" s="58"/>
      <c r="M92" s="197" t="s">
        <v>21</v>
      </c>
      <c r="N92" s="198" t="s">
        <v>46</v>
      </c>
      <c r="O92" s="39"/>
      <c r="P92" s="199">
        <f>O92*H92</f>
        <v>0</v>
      </c>
      <c r="Q92" s="199">
        <v>0</v>
      </c>
      <c r="R92" s="199">
        <f>Q92*H92</f>
        <v>0</v>
      </c>
      <c r="S92" s="199">
        <v>0</v>
      </c>
      <c r="T92" s="200">
        <f>S92*H92</f>
        <v>0</v>
      </c>
      <c r="AR92" s="21" t="s">
        <v>142</v>
      </c>
      <c r="AT92" s="21" t="s">
        <v>138</v>
      </c>
      <c r="AU92" s="21" t="s">
        <v>85</v>
      </c>
      <c r="AY92" s="21" t="s">
        <v>135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21" t="s">
        <v>83</v>
      </c>
      <c r="BK92" s="201">
        <f>ROUND(I92*H92,2)</f>
        <v>0</v>
      </c>
      <c r="BL92" s="21" t="s">
        <v>142</v>
      </c>
      <c r="BM92" s="21" t="s">
        <v>476</v>
      </c>
    </row>
    <row r="93" spans="2:65" s="10" customFormat="1" ht="29.85" customHeight="1">
      <c r="B93" s="173"/>
      <c r="C93" s="174"/>
      <c r="D93" s="187" t="s">
        <v>74</v>
      </c>
      <c r="E93" s="188" t="s">
        <v>136</v>
      </c>
      <c r="F93" s="188" t="s">
        <v>137</v>
      </c>
      <c r="G93" s="174"/>
      <c r="H93" s="174"/>
      <c r="I93" s="177"/>
      <c r="J93" s="189">
        <f>BK93</f>
        <v>0</v>
      </c>
      <c r="K93" s="174"/>
      <c r="L93" s="179"/>
      <c r="M93" s="180"/>
      <c r="N93" s="181"/>
      <c r="O93" s="181"/>
      <c r="P93" s="182">
        <f>SUM(P94:P123)</f>
        <v>0</v>
      </c>
      <c r="Q93" s="181"/>
      <c r="R93" s="182">
        <f>SUM(R94:R123)</f>
        <v>4.6241841200000007</v>
      </c>
      <c r="S93" s="181"/>
      <c r="T93" s="183">
        <f>SUM(T94:T123)</f>
        <v>0</v>
      </c>
      <c r="AR93" s="184" t="s">
        <v>83</v>
      </c>
      <c r="AT93" s="185" t="s">
        <v>74</v>
      </c>
      <c r="AU93" s="185" t="s">
        <v>83</v>
      </c>
      <c r="AY93" s="184" t="s">
        <v>135</v>
      </c>
      <c r="BK93" s="186">
        <f>SUM(BK94:BK123)</f>
        <v>0</v>
      </c>
    </row>
    <row r="94" spans="2:65" s="1" customFormat="1" ht="22.5" customHeight="1">
      <c r="B94" s="38"/>
      <c r="C94" s="190" t="s">
        <v>170</v>
      </c>
      <c r="D94" s="190" t="s">
        <v>138</v>
      </c>
      <c r="E94" s="191" t="s">
        <v>139</v>
      </c>
      <c r="F94" s="192" t="s">
        <v>140</v>
      </c>
      <c r="G94" s="193" t="s">
        <v>141</v>
      </c>
      <c r="H94" s="194">
        <v>192</v>
      </c>
      <c r="I94" s="195"/>
      <c r="J94" s="196">
        <f>ROUND(I94*H94,2)</f>
        <v>0</v>
      </c>
      <c r="K94" s="192" t="s">
        <v>21</v>
      </c>
      <c r="L94" s="58"/>
      <c r="M94" s="197" t="s">
        <v>21</v>
      </c>
      <c r="N94" s="198" t="s">
        <v>46</v>
      </c>
      <c r="O94" s="39"/>
      <c r="P94" s="199">
        <f>O94*H94</f>
        <v>0</v>
      </c>
      <c r="Q94" s="199">
        <v>0</v>
      </c>
      <c r="R94" s="199">
        <f>Q94*H94</f>
        <v>0</v>
      </c>
      <c r="S94" s="199">
        <v>0</v>
      </c>
      <c r="T94" s="200">
        <f>S94*H94</f>
        <v>0</v>
      </c>
      <c r="AR94" s="21" t="s">
        <v>142</v>
      </c>
      <c r="AT94" s="21" t="s">
        <v>138</v>
      </c>
      <c r="AU94" s="21" t="s">
        <v>85</v>
      </c>
      <c r="AY94" s="21" t="s">
        <v>135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21" t="s">
        <v>83</v>
      </c>
      <c r="BK94" s="201">
        <f>ROUND(I94*H94,2)</f>
        <v>0</v>
      </c>
      <c r="BL94" s="21" t="s">
        <v>142</v>
      </c>
      <c r="BM94" s="21" t="s">
        <v>477</v>
      </c>
    </row>
    <row r="95" spans="2:65" s="1" customFormat="1" ht="22.5" customHeight="1">
      <c r="B95" s="38"/>
      <c r="C95" s="190" t="s">
        <v>155</v>
      </c>
      <c r="D95" s="190" t="s">
        <v>138</v>
      </c>
      <c r="E95" s="191" t="s">
        <v>144</v>
      </c>
      <c r="F95" s="192" t="s">
        <v>145</v>
      </c>
      <c r="G95" s="193" t="s">
        <v>146</v>
      </c>
      <c r="H95" s="194">
        <v>67</v>
      </c>
      <c r="I95" s="195"/>
      <c r="J95" s="196">
        <f>ROUND(I95*H95,2)</f>
        <v>0</v>
      </c>
      <c r="K95" s="192" t="s">
        <v>21</v>
      </c>
      <c r="L95" s="58"/>
      <c r="M95" s="197" t="s">
        <v>21</v>
      </c>
      <c r="N95" s="198" t="s">
        <v>46</v>
      </c>
      <c r="O95" s="39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AR95" s="21" t="s">
        <v>142</v>
      </c>
      <c r="AT95" s="21" t="s">
        <v>138</v>
      </c>
      <c r="AU95" s="21" t="s">
        <v>85</v>
      </c>
      <c r="AY95" s="21" t="s">
        <v>135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21" t="s">
        <v>83</v>
      </c>
      <c r="BK95" s="201">
        <f>ROUND(I95*H95,2)</f>
        <v>0</v>
      </c>
      <c r="BL95" s="21" t="s">
        <v>142</v>
      </c>
      <c r="BM95" s="21" t="s">
        <v>478</v>
      </c>
    </row>
    <row r="96" spans="2:65" s="1" customFormat="1" ht="22.5" customHeight="1">
      <c r="B96" s="38"/>
      <c r="C96" s="190" t="s">
        <v>180</v>
      </c>
      <c r="D96" s="190" t="s">
        <v>138</v>
      </c>
      <c r="E96" s="191" t="s">
        <v>149</v>
      </c>
      <c r="F96" s="192" t="s">
        <v>150</v>
      </c>
      <c r="G96" s="193" t="s">
        <v>141</v>
      </c>
      <c r="H96" s="194">
        <v>192</v>
      </c>
      <c r="I96" s="195"/>
      <c r="J96" s="196">
        <f>ROUND(I96*H96,2)</f>
        <v>0</v>
      </c>
      <c r="K96" s="192" t="s">
        <v>21</v>
      </c>
      <c r="L96" s="58"/>
      <c r="M96" s="197" t="s">
        <v>21</v>
      </c>
      <c r="N96" s="198" t="s">
        <v>46</v>
      </c>
      <c r="O96" s="39"/>
      <c r="P96" s="199">
        <f>O96*H96</f>
        <v>0</v>
      </c>
      <c r="Q96" s="199">
        <v>0</v>
      </c>
      <c r="R96" s="199">
        <f>Q96*H96</f>
        <v>0</v>
      </c>
      <c r="S96" s="199">
        <v>0</v>
      </c>
      <c r="T96" s="200">
        <f>S96*H96</f>
        <v>0</v>
      </c>
      <c r="AR96" s="21" t="s">
        <v>142</v>
      </c>
      <c r="AT96" s="21" t="s">
        <v>138</v>
      </c>
      <c r="AU96" s="21" t="s">
        <v>85</v>
      </c>
      <c r="AY96" s="21" t="s">
        <v>135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21" t="s">
        <v>83</v>
      </c>
      <c r="BK96" s="201">
        <f>ROUND(I96*H96,2)</f>
        <v>0</v>
      </c>
      <c r="BL96" s="21" t="s">
        <v>142</v>
      </c>
      <c r="BM96" s="21" t="s">
        <v>479</v>
      </c>
    </row>
    <row r="97" spans="2:65" s="1" customFormat="1" ht="22.5" customHeight="1">
      <c r="B97" s="38"/>
      <c r="C97" s="202" t="s">
        <v>186</v>
      </c>
      <c r="D97" s="202" t="s">
        <v>152</v>
      </c>
      <c r="E97" s="203" t="s">
        <v>160</v>
      </c>
      <c r="F97" s="204" t="s">
        <v>161</v>
      </c>
      <c r="G97" s="205" t="s">
        <v>141</v>
      </c>
      <c r="H97" s="206">
        <v>90.549000000000007</v>
      </c>
      <c r="I97" s="207"/>
      <c r="J97" s="208">
        <f>ROUND(I97*H97,2)</f>
        <v>0</v>
      </c>
      <c r="K97" s="204" t="s">
        <v>21</v>
      </c>
      <c r="L97" s="209"/>
      <c r="M97" s="210" t="s">
        <v>21</v>
      </c>
      <c r="N97" s="211" t="s">
        <v>46</v>
      </c>
      <c r="O97" s="39"/>
      <c r="P97" s="199">
        <f>O97*H97</f>
        <v>0</v>
      </c>
      <c r="Q97" s="199">
        <v>4.0600000000000002E-3</v>
      </c>
      <c r="R97" s="199">
        <f>Q97*H97</f>
        <v>0.36762894000000007</v>
      </c>
      <c r="S97" s="199">
        <v>0</v>
      </c>
      <c r="T97" s="200">
        <f>S97*H97</f>
        <v>0</v>
      </c>
      <c r="AR97" s="21" t="s">
        <v>155</v>
      </c>
      <c r="AT97" s="21" t="s">
        <v>152</v>
      </c>
      <c r="AU97" s="21" t="s">
        <v>85</v>
      </c>
      <c r="AY97" s="21" t="s">
        <v>135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21" t="s">
        <v>83</v>
      </c>
      <c r="BK97" s="201">
        <f>ROUND(I97*H97,2)</f>
        <v>0</v>
      </c>
      <c r="BL97" s="21" t="s">
        <v>142</v>
      </c>
      <c r="BM97" s="21" t="s">
        <v>480</v>
      </c>
    </row>
    <row r="98" spans="2:65" s="11" customFormat="1" ht="12">
      <c r="B98" s="212"/>
      <c r="C98" s="213"/>
      <c r="D98" s="214" t="s">
        <v>157</v>
      </c>
      <c r="E98" s="213"/>
      <c r="F98" s="215" t="s">
        <v>481</v>
      </c>
      <c r="G98" s="213"/>
      <c r="H98" s="216">
        <v>90.549000000000007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1"/>
      <c r="AT98" s="222" t="s">
        <v>157</v>
      </c>
      <c r="AU98" s="222" t="s">
        <v>85</v>
      </c>
      <c r="AV98" s="11" t="s">
        <v>85</v>
      </c>
      <c r="AW98" s="11" t="s">
        <v>6</v>
      </c>
      <c r="AX98" s="11" t="s">
        <v>83</v>
      </c>
      <c r="AY98" s="222" t="s">
        <v>135</v>
      </c>
    </row>
    <row r="99" spans="2:65" s="1" customFormat="1" ht="22.5" customHeight="1">
      <c r="B99" s="38"/>
      <c r="C99" s="202" t="s">
        <v>191</v>
      </c>
      <c r="D99" s="202" t="s">
        <v>152</v>
      </c>
      <c r="E99" s="203" t="s">
        <v>429</v>
      </c>
      <c r="F99" s="204" t="s">
        <v>430</v>
      </c>
      <c r="G99" s="205" t="s">
        <v>141</v>
      </c>
      <c r="H99" s="206">
        <v>89.325999999999993</v>
      </c>
      <c r="I99" s="207"/>
      <c r="J99" s="208">
        <f>ROUND(I99*H99,2)</f>
        <v>0</v>
      </c>
      <c r="K99" s="204" t="s">
        <v>21</v>
      </c>
      <c r="L99" s="209"/>
      <c r="M99" s="210" t="s">
        <v>21</v>
      </c>
      <c r="N99" s="211" t="s">
        <v>46</v>
      </c>
      <c r="O99" s="39"/>
      <c r="P99" s="199">
        <f>O99*H99</f>
        <v>0</v>
      </c>
      <c r="Q99" s="199">
        <v>8.1999999999999998E-4</v>
      </c>
      <c r="R99" s="199">
        <f>Q99*H99</f>
        <v>7.3247319999999991E-2</v>
      </c>
      <c r="S99" s="199">
        <v>0</v>
      </c>
      <c r="T99" s="200">
        <f>S99*H99</f>
        <v>0</v>
      </c>
      <c r="AR99" s="21" t="s">
        <v>155</v>
      </c>
      <c r="AT99" s="21" t="s">
        <v>152</v>
      </c>
      <c r="AU99" s="21" t="s">
        <v>85</v>
      </c>
      <c r="AY99" s="21" t="s">
        <v>135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21" t="s">
        <v>83</v>
      </c>
      <c r="BK99" s="201">
        <f>ROUND(I99*H99,2)</f>
        <v>0</v>
      </c>
      <c r="BL99" s="21" t="s">
        <v>142</v>
      </c>
      <c r="BM99" s="21" t="s">
        <v>482</v>
      </c>
    </row>
    <row r="100" spans="2:65" s="11" customFormat="1" ht="12">
      <c r="B100" s="212"/>
      <c r="C100" s="213"/>
      <c r="D100" s="214" t="s">
        <v>157</v>
      </c>
      <c r="E100" s="213"/>
      <c r="F100" s="215" t="s">
        <v>483</v>
      </c>
      <c r="G100" s="213"/>
      <c r="H100" s="216">
        <v>89.325999999999993</v>
      </c>
      <c r="I100" s="217"/>
      <c r="J100" s="213"/>
      <c r="K100" s="213"/>
      <c r="L100" s="218"/>
      <c r="M100" s="219"/>
      <c r="N100" s="220"/>
      <c r="O100" s="220"/>
      <c r="P100" s="220"/>
      <c r="Q100" s="220"/>
      <c r="R100" s="220"/>
      <c r="S100" s="220"/>
      <c r="T100" s="221"/>
      <c r="AT100" s="222" t="s">
        <v>157</v>
      </c>
      <c r="AU100" s="222" t="s">
        <v>85</v>
      </c>
      <c r="AV100" s="11" t="s">
        <v>85</v>
      </c>
      <c r="AW100" s="11" t="s">
        <v>6</v>
      </c>
      <c r="AX100" s="11" t="s">
        <v>83</v>
      </c>
      <c r="AY100" s="222" t="s">
        <v>135</v>
      </c>
    </row>
    <row r="101" spans="2:65" s="1" customFormat="1" ht="22.5" customHeight="1">
      <c r="B101" s="38"/>
      <c r="C101" s="202" t="s">
        <v>198</v>
      </c>
      <c r="D101" s="202" t="s">
        <v>152</v>
      </c>
      <c r="E101" s="203" t="s">
        <v>484</v>
      </c>
      <c r="F101" s="204" t="s">
        <v>485</v>
      </c>
      <c r="G101" s="205" t="s">
        <v>141</v>
      </c>
      <c r="H101" s="206">
        <v>55.064</v>
      </c>
      <c r="I101" s="207"/>
      <c r="J101" s="208">
        <f>ROUND(I101*H101,2)</f>
        <v>0</v>
      </c>
      <c r="K101" s="204" t="s">
        <v>21</v>
      </c>
      <c r="L101" s="209"/>
      <c r="M101" s="210" t="s">
        <v>21</v>
      </c>
      <c r="N101" s="211" t="s">
        <v>46</v>
      </c>
      <c r="O101" s="39"/>
      <c r="P101" s="199">
        <f>O101*H101</f>
        <v>0</v>
      </c>
      <c r="Q101" s="199">
        <v>4.1399999999999996E-3</v>
      </c>
      <c r="R101" s="199">
        <f>Q101*H101</f>
        <v>0.22796495999999997</v>
      </c>
      <c r="S101" s="199">
        <v>0</v>
      </c>
      <c r="T101" s="200">
        <f>S101*H101</f>
        <v>0</v>
      </c>
      <c r="AR101" s="21" t="s">
        <v>155</v>
      </c>
      <c r="AT101" s="21" t="s">
        <v>152</v>
      </c>
      <c r="AU101" s="21" t="s">
        <v>85</v>
      </c>
      <c r="AY101" s="21" t="s">
        <v>135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21" t="s">
        <v>83</v>
      </c>
      <c r="BK101" s="201">
        <f>ROUND(I101*H101,2)</f>
        <v>0</v>
      </c>
      <c r="BL101" s="21" t="s">
        <v>142</v>
      </c>
      <c r="BM101" s="21" t="s">
        <v>486</v>
      </c>
    </row>
    <row r="102" spans="2:65" s="11" customFormat="1" ht="12">
      <c r="B102" s="212"/>
      <c r="C102" s="213"/>
      <c r="D102" s="214" t="s">
        <v>157</v>
      </c>
      <c r="E102" s="213"/>
      <c r="F102" s="215" t="s">
        <v>487</v>
      </c>
      <c r="G102" s="213"/>
      <c r="H102" s="216">
        <v>55.064</v>
      </c>
      <c r="I102" s="217"/>
      <c r="J102" s="213"/>
      <c r="K102" s="213"/>
      <c r="L102" s="218"/>
      <c r="M102" s="219"/>
      <c r="N102" s="220"/>
      <c r="O102" s="220"/>
      <c r="P102" s="220"/>
      <c r="Q102" s="220"/>
      <c r="R102" s="220"/>
      <c r="S102" s="220"/>
      <c r="T102" s="221"/>
      <c r="AT102" s="222" t="s">
        <v>157</v>
      </c>
      <c r="AU102" s="222" t="s">
        <v>85</v>
      </c>
      <c r="AV102" s="11" t="s">
        <v>85</v>
      </c>
      <c r="AW102" s="11" t="s">
        <v>6</v>
      </c>
      <c r="AX102" s="11" t="s">
        <v>83</v>
      </c>
      <c r="AY102" s="222" t="s">
        <v>135</v>
      </c>
    </row>
    <row r="103" spans="2:65" s="1" customFormat="1" ht="22.5" customHeight="1">
      <c r="B103" s="38"/>
      <c r="C103" s="190" t="s">
        <v>203</v>
      </c>
      <c r="D103" s="190" t="s">
        <v>138</v>
      </c>
      <c r="E103" s="191" t="s">
        <v>165</v>
      </c>
      <c r="F103" s="192" t="s">
        <v>166</v>
      </c>
      <c r="G103" s="193" t="s">
        <v>146</v>
      </c>
      <c r="H103" s="194">
        <v>134</v>
      </c>
      <c r="I103" s="195"/>
      <c r="J103" s="196">
        <f>ROUND(I103*H103,2)</f>
        <v>0</v>
      </c>
      <c r="K103" s="192" t="s">
        <v>21</v>
      </c>
      <c r="L103" s="58"/>
      <c r="M103" s="197" t="s">
        <v>21</v>
      </c>
      <c r="N103" s="198" t="s">
        <v>46</v>
      </c>
      <c r="O103" s="39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AR103" s="21" t="s">
        <v>142</v>
      </c>
      <c r="AT103" s="21" t="s">
        <v>138</v>
      </c>
      <c r="AU103" s="21" t="s">
        <v>85</v>
      </c>
      <c r="AY103" s="21" t="s">
        <v>135</v>
      </c>
      <c r="BE103" s="201">
        <f>IF(N103="základní",J103,0)</f>
        <v>0</v>
      </c>
      <c r="BF103" s="201">
        <f>IF(N103="snížená",J103,0)</f>
        <v>0</v>
      </c>
      <c r="BG103" s="201">
        <f>IF(N103="zákl. přenesená",J103,0)</f>
        <v>0</v>
      </c>
      <c r="BH103" s="201">
        <f>IF(N103="sníž. přenesená",J103,0)</f>
        <v>0</v>
      </c>
      <c r="BI103" s="201">
        <f>IF(N103="nulová",J103,0)</f>
        <v>0</v>
      </c>
      <c r="BJ103" s="21" t="s">
        <v>83</v>
      </c>
      <c r="BK103" s="201">
        <f>ROUND(I103*H103,2)</f>
        <v>0</v>
      </c>
      <c r="BL103" s="21" t="s">
        <v>142</v>
      </c>
      <c r="BM103" s="21" t="s">
        <v>488</v>
      </c>
    </row>
    <row r="104" spans="2:65" s="1" customFormat="1" ht="24">
      <c r="B104" s="38"/>
      <c r="C104" s="60"/>
      <c r="D104" s="214" t="s">
        <v>168</v>
      </c>
      <c r="E104" s="60"/>
      <c r="F104" s="223" t="s">
        <v>169</v>
      </c>
      <c r="G104" s="60"/>
      <c r="H104" s="60"/>
      <c r="I104" s="160"/>
      <c r="J104" s="60"/>
      <c r="K104" s="60"/>
      <c r="L104" s="58"/>
      <c r="M104" s="224"/>
      <c r="N104" s="39"/>
      <c r="O104" s="39"/>
      <c r="P104" s="39"/>
      <c r="Q104" s="39"/>
      <c r="R104" s="39"/>
      <c r="S104" s="39"/>
      <c r="T104" s="75"/>
      <c r="AT104" s="21" t="s">
        <v>168</v>
      </c>
      <c r="AU104" s="21" t="s">
        <v>85</v>
      </c>
    </row>
    <row r="105" spans="2:65" s="1" customFormat="1" ht="22.5" customHeight="1">
      <c r="B105" s="38"/>
      <c r="C105" s="202" t="s">
        <v>207</v>
      </c>
      <c r="D105" s="202" t="s">
        <v>152</v>
      </c>
      <c r="E105" s="203" t="s">
        <v>171</v>
      </c>
      <c r="F105" s="204" t="s">
        <v>172</v>
      </c>
      <c r="G105" s="205" t="s">
        <v>173</v>
      </c>
      <c r="H105" s="206">
        <v>6.8000000000000005E-2</v>
      </c>
      <c r="I105" s="207"/>
      <c r="J105" s="208">
        <f>ROUND(I105*H105,2)</f>
        <v>0</v>
      </c>
      <c r="K105" s="204" t="s">
        <v>21</v>
      </c>
      <c r="L105" s="209"/>
      <c r="M105" s="210" t="s">
        <v>21</v>
      </c>
      <c r="N105" s="211" t="s">
        <v>46</v>
      </c>
      <c r="O105" s="39"/>
      <c r="P105" s="199">
        <f>O105*H105</f>
        <v>0</v>
      </c>
      <c r="Q105" s="199">
        <v>1.09E-3</v>
      </c>
      <c r="R105" s="199">
        <f>Q105*H105</f>
        <v>7.4120000000000002E-5</v>
      </c>
      <c r="S105" s="199">
        <v>0</v>
      </c>
      <c r="T105" s="200">
        <f>S105*H105</f>
        <v>0</v>
      </c>
      <c r="AR105" s="21" t="s">
        <v>155</v>
      </c>
      <c r="AT105" s="21" t="s">
        <v>152</v>
      </c>
      <c r="AU105" s="21" t="s">
        <v>85</v>
      </c>
      <c r="AY105" s="21" t="s">
        <v>135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21" t="s">
        <v>83</v>
      </c>
      <c r="BK105" s="201">
        <f>ROUND(I105*H105,2)</f>
        <v>0</v>
      </c>
      <c r="BL105" s="21" t="s">
        <v>142</v>
      </c>
      <c r="BM105" s="21" t="s">
        <v>489</v>
      </c>
    </row>
    <row r="106" spans="2:65" s="1" customFormat="1" ht="24">
      <c r="B106" s="38"/>
      <c r="C106" s="60"/>
      <c r="D106" s="225" t="s">
        <v>168</v>
      </c>
      <c r="E106" s="60"/>
      <c r="F106" s="226" t="s">
        <v>175</v>
      </c>
      <c r="G106" s="60"/>
      <c r="H106" s="60"/>
      <c r="I106" s="160"/>
      <c r="J106" s="60"/>
      <c r="K106" s="60"/>
      <c r="L106" s="58"/>
      <c r="M106" s="224"/>
      <c r="N106" s="39"/>
      <c r="O106" s="39"/>
      <c r="P106" s="39"/>
      <c r="Q106" s="39"/>
      <c r="R106" s="39"/>
      <c r="S106" s="39"/>
      <c r="T106" s="75"/>
      <c r="AT106" s="21" t="s">
        <v>168</v>
      </c>
      <c r="AU106" s="21" t="s">
        <v>85</v>
      </c>
    </row>
    <row r="107" spans="2:65" s="11" customFormat="1" ht="12">
      <c r="B107" s="212"/>
      <c r="C107" s="213"/>
      <c r="D107" s="214" t="s">
        <v>157</v>
      </c>
      <c r="E107" s="213"/>
      <c r="F107" s="215" t="s">
        <v>490</v>
      </c>
      <c r="G107" s="213"/>
      <c r="H107" s="216">
        <v>6.8000000000000005E-2</v>
      </c>
      <c r="I107" s="217"/>
      <c r="J107" s="213"/>
      <c r="K107" s="213"/>
      <c r="L107" s="218"/>
      <c r="M107" s="219"/>
      <c r="N107" s="220"/>
      <c r="O107" s="220"/>
      <c r="P107" s="220"/>
      <c r="Q107" s="220"/>
      <c r="R107" s="220"/>
      <c r="S107" s="220"/>
      <c r="T107" s="221"/>
      <c r="AT107" s="222" t="s">
        <v>157</v>
      </c>
      <c r="AU107" s="222" t="s">
        <v>85</v>
      </c>
      <c r="AV107" s="11" t="s">
        <v>85</v>
      </c>
      <c r="AW107" s="11" t="s">
        <v>6</v>
      </c>
      <c r="AX107" s="11" t="s">
        <v>83</v>
      </c>
      <c r="AY107" s="222" t="s">
        <v>135</v>
      </c>
    </row>
    <row r="108" spans="2:65" s="1" customFormat="1" ht="22.5" customHeight="1">
      <c r="B108" s="38"/>
      <c r="C108" s="190" t="s">
        <v>10</v>
      </c>
      <c r="D108" s="190" t="s">
        <v>138</v>
      </c>
      <c r="E108" s="191" t="s">
        <v>177</v>
      </c>
      <c r="F108" s="192" t="s">
        <v>178</v>
      </c>
      <c r="G108" s="193" t="s">
        <v>146</v>
      </c>
      <c r="H108" s="194">
        <v>67</v>
      </c>
      <c r="I108" s="195"/>
      <c r="J108" s="196">
        <f>ROUND(I108*H108,2)</f>
        <v>0</v>
      </c>
      <c r="K108" s="192" t="s">
        <v>21</v>
      </c>
      <c r="L108" s="58"/>
      <c r="M108" s="197" t="s">
        <v>21</v>
      </c>
      <c r="N108" s="198" t="s">
        <v>46</v>
      </c>
      <c r="O108" s="39"/>
      <c r="P108" s="199">
        <f>O108*H108</f>
        <v>0</v>
      </c>
      <c r="Q108" s="199">
        <v>0</v>
      </c>
      <c r="R108" s="199">
        <f>Q108*H108</f>
        <v>0</v>
      </c>
      <c r="S108" s="199">
        <v>0</v>
      </c>
      <c r="T108" s="200">
        <f>S108*H108</f>
        <v>0</v>
      </c>
      <c r="AR108" s="21" t="s">
        <v>142</v>
      </c>
      <c r="AT108" s="21" t="s">
        <v>138</v>
      </c>
      <c r="AU108" s="21" t="s">
        <v>85</v>
      </c>
      <c r="AY108" s="21" t="s">
        <v>135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21" t="s">
        <v>83</v>
      </c>
      <c r="BK108" s="201">
        <f>ROUND(I108*H108,2)</f>
        <v>0</v>
      </c>
      <c r="BL108" s="21" t="s">
        <v>142</v>
      </c>
      <c r="BM108" s="21" t="s">
        <v>491</v>
      </c>
    </row>
    <row r="109" spans="2:65" s="1" customFormat="1" ht="22.5" customHeight="1">
      <c r="B109" s="38"/>
      <c r="C109" s="202" t="s">
        <v>214</v>
      </c>
      <c r="D109" s="202" t="s">
        <v>152</v>
      </c>
      <c r="E109" s="203" t="s">
        <v>181</v>
      </c>
      <c r="F109" s="204" t="s">
        <v>182</v>
      </c>
      <c r="G109" s="205" t="s">
        <v>183</v>
      </c>
      <c r="H109" s="206">
        <v>11.752000000000001</v>
      </c>
      <c r="I109" s="207"/>
      <c r="J109" s="208">
        <f>ROUND(I109*H109,2)</f>
        <v>0</v>
      </c>
      <c r="K109" s="204" t="s">
        <v>21</v>
      </c>
      <c r="L109" s="209"/>
      <c r="M109" s="210" t="s">
        <v>21</v>
      </c>
      <c r="N109" s="211" t="s">
        <v>46</v>
      </c>
      <c r="O109" s="39"/>
      <c r="P109" s="199">
        <f>O109*H109</f>
        <v>0</v>
      </c>
      <c r="Q109" s="199">
        <v>0.28504000000000002</v>
      </c>
      <c r="R109" s="199">
        <f>Q109*H109</f>
        <v>3.3497900800000004</v>
      </c>
      <c r="S109" s="199">
        <v>0</v>
      </c>
      <c r="T109" s="200">
        <f>S109*H109</f>
        <v>0</v>
      </c>
      <c r="AR109" s="21" t="s">
        <v>155</v>
      </c>
      <c r="AT109" s="21" t="s">
        <v>152</v>
      </c>
      <c r="AU109" s="21" t="s">
        <v>85</v>
      </c>
      <c r="AY109" s="21" t="s">
        <v>135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21" t="s">
        <v>83</v>
      </c>
      <c r="BK109" s="201">
        <f>ROUND(I109*H109,2)</f>
        <v>0</v>
      </c>
      <c r="BL109" s="21" t="s">
        <v>142</v>
      </c>
      <c r="BM109" s="21" t="s">
        <v>492</v>
      </c>
    </row>
    <row r="110" spans="2:65" s="11" customFormat="1" ht="12">
      <c r="B110" s="212"/>
      <c r="C110" s="213"/>
      <c r="D110" s="214" t="s">
        <v>157</v>
      </c>
      <c r="E110" s="213"/>
      <c r="F110" s="215" t="s">
        <v>493</v>
      </c>
      <c r="G110" s="213"/>
      <c r="H110" s="216">
        <v>11.752000000000001</v>
      </c>
      <c r="I110" s="217"/>
      <c r="J110" s="213"/>
      <c r="K110" s="213"/>
      <c r="L110" s="218"/>
      <c r="M110" s="219"/>
      <c r="N110" s="220"/>
      <c r="O110" s="220"/>
      <c r="P110" s="220"/>
      <c r="Q110" s="220"/>
      <c r="R110" s="220"/>
      <c r="S110" s="220"/>
      <c r="T110" s="221"/>
      <c r="AT110" s="222" t="s">
        <v>157</v>
      </c>
      <c r="AU110" s="222" t="s">
        <v>85</v>
      </c>
      <c r="AV110" s="11" t="s">
        <v>85</v>
      </c>
      <c r="AW110" s="11" t="s">
        <v>6</v>
      </c>
      <c r="AX110" s="11" t="s">
        <v>83</v>
      </c>
      <c r="AY110" s="222" t="s">
        <v>135</v>
      </c>
    </row>
    <row r="111" spans="2:65" s="1" customFormat="1" ht="22.5" customHeight="1">
      <c r="B111" s="38"/>
      <c r="C111" s="190" t="s">
        <v>218</v>
      </c>
      <c r="D111" s="190" t="s">
        <v>138</v>
      </c>
      <c r="E111" s="191" t="s">
        <v>187</v>
      </c>
      <c r="F111" s="192" t="s">
        <v>188</v>
      </c>
      <c r="G111" s="193" t="s">
        <v>189</v>
      </c>
      <c r="H111" s="194">
        <v>2E-3</v>
      </c>
      <c r="I111" s="195"/>
      <c r="J111" s="196">
        <f>ROUND(I111*H111,2)</f>
        <v>0</v>
      </c>
      <c r="K111" s="192" t="s">
        <v>21</v>
      </c>
      <c r="L111" s="58"/>
      <c r="M111" s="197" t="s">
        <v>21</v>
      </c>
      <c r="N111" s="198" t="s">
        <v>46</v>
      </c>
      <c r="O111" s="39"/>
      <c r="P111" s="199">
        <f>O111*H111</f>
        <v>0</v>
      </c>
      <c r="Q111" s="199">
        <v>0</v>
      </c>
      <c r="R111" s="199">
        <f>Q111*H111</f>
        <v>0</v>
      </c>
      <c r="S111" s="199">
        <v>0</v>
      </c>
      <c r="T111" s="200">
        <f>S111*H111</f>
        <v>0</v>
      </c>
      <c r="AR111" s="21" t="s">
        <v>142</v>
      </c>
      <c r="AT111" s="21" t="s">
        <v>138</v>
      </c>
      <c r="AU111" s="21" t="s">
        <v>85</v>
      </c>
      <c r="AY111" s="21" t="s">
        <v>135</v>
      </c>
      <c r="BE111" s="201">
        <f>IF(N111="základní",J111,0)</f>
        <v>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21" t="s">
        <v>83</v>
      </c>
      <c r="BK111" s="201">
        <f>ROUND(I111*H111,2)</f>
        <v>0</v>
      </c>
      <c r="BL111" s="21" t="s">
        <v>142</v>
      </c>
      <c r="BM111" s="21" t="s">
        <v>494</v>
      </c>
    </row>
    <row r="112" spans="2:65" s="1" customFormat="1" ht="22.5" customHeight="1">
      <c r="B112" s="38"/>
      <c r="C112" s="202" t="s">
        <v>222</v>
      </c>
      <c r="D112" s="202" t="s">
        <v>152</v>
      </c>
      <c r="E112" s="203" t="s">
        <v>192</v>
      </c>
      <c r="F112" s="204" t="s">
        <v>193</v>
      </c>
      <c r="G112" s="205" t="s">
        <v>194</v>
      </c>
      <c r="H112" s="206">
        <v>226.82499999999999</v>
      </c>
      <c r="I112" s="207"/>
      <c r="J112" s="208">
        <f>ROUND(I112*H112,2)</f>
        <v>0</v>
      </c>
      <c r="K112" s="204" t="s">
        <v>21</v>
      </c>
      <c r="L112" s="209"/>
      <c r="M112" s="210" t="s">
        <v>21</v>
      </c>
      <c r="N112" s="211" t="s">
        <v>46</v>
      </c>
      <c r="O112" s="39"/>
      <c r="P112" s="199">
        <f>O112*H112</f>
        <v>0</v>
      </c>
      <c r="Q112" s="199">
        <v>1.0000000000000001E-5</v>
      </c>
      <c r="R112" s="199">
        <f>Q112*H112</f>
        <v>2.2682499999999999E-3</v>
      </c>
      <c r="S112" s="199">
        <v>0</v>
      </c>
      <c r="T112" s="200">
        <f>S112*H112</f>
        <v>0</v>
      </c>
      <c r="AR112" s="21" t="s">
        <v>155</v>
      </c>
      <c r="AT112" s="21" t="s">
        <v>152</v>
      </c>
      <c r="AU112" s="21" t="s">
        <v>85</v>
      </c>
      <c r="AY112" s="21" t="s">
        <v>135</v>
      </c>
      <c r="BE112" s="201">
        <f>IF(N112="základní",J112,0)</f>
        <v>0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21" t="s">
        <v>83</v>
      </c>
      <c r="BK112" s="201">
        <f>ROUND(I112*H112,2)</f>
        <v>0</v>
      </c>
      <c r="BL112" s="21" t="s">
        <v>142</v>
      </c>
      <c r="BM112" s="21" t="s">
        <v>495</v>
      </c>
    </row>
    <row r="113" spans="2:65" s="1" customFormat="1" ht="24">
      <c r="B113" s="38"/>
      <c r="C113" s="60"/>
      <c r="D113" s="225" t="s">
        <v>168</v>
      </c>
      <c r="E113" s="60"/>
      <c r="F113" s="226" t="s">
        <v>196</v>
      </c>
      <c r="G113" s="60"/>
      <c r="H113" s="60"/>
      <c r="I113" s="160"/>
      <c r="J113" s="60"/>
      <c r="K113" s="60"/>
      <c r="L113" s="58"/>
      <c r="M113" s="224"/>
      <c r="N113" s="39"/>
      <c r="O113" s="39"/>
      <c r="P113" s="39"/>
      <c r="Q113" s="39"/>
      <c r="R113" s="39"/>
      <c r="S113" s="39"/>
      <c r="T113" s="75"/>
      <c r="AT113" s="21" t="s">
        <v>168</v>
      </c>
      <c r="AU113" s="21" t="s">
        <v>85</v>
      </c>
    </row>
    <row r="114" spans="2:65" s="11" customFormat="1" ht="12">
      <c r="B114" s="212"/>
      <c r="C114" s="213"/>
      <c r="D114" s="214" t="s">
        <v>157</v>
      </c>
      <c r="E114" s="213"/>
      <c r="F114" s="215" t="s">
        <v>496</v>
      </c>
      <c r="G114" s="213"/>
      <c r="H114" s="216">
        <v>226.82499999999999</v>
      </c>
      <c r="I114" s="217"/>
      <c r="J114" s="213"/>
      <c r="K114" s="213"/>
      <c r="L114" s="218"/>
      <c r="M114" s="219"/>
      <c r="N114" s="220"/>
      <c r="O114" s="220"/>
      <c r="P114" s="220"/>
      <c r="Q114" s="220"/>
      <c r="R114" s="220"/>
      <c r="S114" s="220"/>
      <c r="T114" s="221"/>
      <c r="AT114" s="222" t="s">
        <v>157</v>
      </c>
      <c r="AU114" s="222" t="s">
        <v>85</v>
      </c>
      <c r="AV114" s="11" t="s">
        <v>85</v>
      </c>
      <c r="AW114" s="11" t="s">
        <v>6</v>
      </c>
      <c r="AX114" s="11" t="s">
        <v>83</v>
      </c>
      <c r="AY114" s="222" t="s">
        <v>135</v>
      </c>
    </row>
    <row r="115" spans="2:65" s="1" customFormat="1" ht="22.5" customHeight="1">
      <c r="B115" s="38"/>
      <c r="C115" s="190" t="s">
        <v>230</v>
      </c>
      <c r="D115" s="190" t="s">
        <v>138</v>
      </c>
      <c r="E115" s="191" t="s">
        <v>199</v>
      </c>
      <c r="F115" s="192" t="s">
        <v>200</v>
      </c>
      <c r="G115" s="193" t="s">
        <v>201</v>
      </c>
      <c r="H115" s="194">
        <v>113.9</v>
      </c>
      <c r="I115" s="195"/>
      <c r="J115" s="196">
        <f t="shared" ref="J115:J121" si="0">ROUND(I115*H115,2)</f>
        <v>0</v>
      </c>
      <c r="K115" s="192" t="s">
        <v>21</v>
      </c>
      <c r="L115" s="58"/>
      <c r="M115" s="197" t="s">
        <v>21</v>
      </c>
      <c r="N115" s="198" t="s">
        <v>46</v>
      </c>
      <c r="O115" s="39"/>
      <c r="P115" s="199">
        <f t="shared" ref="P115:P121" si="1">O115*H115</f>
        <v>0</v>
      </c>
      <c r="Q115" s="199">
        <v>0</v>
      </c>
      <c r="R115" s="199">
        <f t="shared" ref="R115:R121" si="2">Q115*H115</f>
        <v>0</v>
      </c>
      <c r="S115" s="199">
        <v>0</v>
      </c>
      <c r="T115" s="200">
        <f t="shared" ref="T115:T121" si="3">S115*H115</f>
        <v>0</v>
      </c>
      <c r="AR115" s="21" t="s">
        <v>142</v>
      </c>
      <c r="AT115" s="21" t="s">
        <v>138</v>
      </c>
      <c r="AU115" s="21" t="s">
        <v>85</v>
      </c>
      <c r="AY115" s="21" t="s">
        <v>135</v>
      </c>
      <c r="BE115" s="201">
        <f t="shared" ref="BE115:BE121" si="4">IF(N115="základní",J115,0)</f>
        <v>0</v>
      </c>
      <c r="BF115" s="201">
        <f t="shared" ref="BF115:BF121" si="5">IF(N115="snížená",J115,0)</f>
        <v>0</v>
      </c>
      <c r="BG115" s="201">
        <f t="shared" ref="BG115:BG121" si="6">IF(N115="zákl. přenesená",J115,0)</f>
        <v>0</v>
      </c>
      <c r="BH115" s="201">
        <f t="shared" ref="BH115:BH121" si="7">IF(N115="sníž. přenesená",J115,0)</f>
        <v>0</v>
      </c>
      <c r="BI115" s="201">
        <f t="shared" ref="BI115:BI121" si="8">IF(N115="nulová",J115,0)</f>
        <v>0</v>
      </c>
      <c r="BJ115" s="21" t="s">
        <v>83</v>
      </c>
      <c r="BK115" s="201">
        <f t="shared" ref="BK115:BK121" si="9">ROUND(I115*H115,2)</f>
        <v>0</v>
      </c>
      <c r="BL115" s="21" t="s">
        <v>142</v>
      </c>
      <c r="BM115" s="21" t="s">
        <v>497</v>
      </c>
    </row>
    <row r="116" spans="2:65" s="1" customFormat="1" ht="22.5" customHeight="1">
      <c r="B116" s="38"/>
      <c r="C116" s="190" t="s">
        <v>234</v>
      </c>
      <c r="D116" s="190" t="s">
        <v>138</v>
      </c>
      <c r="E116" s="191" t="s">
        <v>204</v>
      </c>
      <c r="F116" s="192" t="s">
        <v>205</v>
      </c>
      <c r="G116" s="193" t="s">
        <v>146</v>
      </c>
      <c r="H116" s="194">
        <v>3.35</v>
      </c>
      <c r="I116" s="195"/>
      <c r="J116" s="196">
        <f t="shared" si="0"/>
        <v>0</v>
      </c>
      <c r="K116" s="192" t="s">
        <v>21</v>
      </c>
      <c r="L116" s="58"/>
      <c r="M116" s="197" t="s">
        <v>21</v>
      </c>
      <c r="N116" s="198" t="s">
        <v>46</v>
      </c>
      <c r="O116" s="39"/>
      <c r="P116" s="199">
        <f t="shared" si="1"/>
        <v>0</v>
      </c>
      <c r="Q116" s="199">
        <v>0</v>
      </c>
      <c r="R116" s="199">
        <f t="shared" si="2"/>
        <v>0</v>
      </c>
      <c r="S116" s="199">
        <v>0</v>
      </c>
      <c r="T116" s="200">
        <f t="shared" si="3"/>
        <v>0</v>
      </c>
      <c r="AR116" s="21" t="s">
        <v>142</v>
      </c>
      <c r="AT116" s="21" t="s">
        <v>138</v>
      </c>
      <c r="AU116" s="21" t="s">
        <v>85</v>
      </c>
      <c r="AY116" s="21" t="s">
        <v>135</v>
      </c>
      <c r="BE116" s="201">
        <f t="shared" si="4"/>
        <v>0</v>
      </c>
      <c r="BF116" s="201">
        <f t="shared" si="5"/>
        <v>0</v>
      </c>
      <c r="BG116" s="201">
        <f t="shared" si="6"/>
        <v>0</v>
      </c>
      <c r="BH116" s="201">
        <f t="shared" si="7"/>
        <v>0</v>
      </c>
      <c r="BI116" s="201">
        <f t="shared" si="8"/>
        <v>0</v>
      </c>
      <c r="BJ116" s="21" t="s">
        <v>83</v>
      </c>
      <c r="BK116" s="201">
        <f t="shared" si="9"/>
        <v>0</v>
      </c>
      <c r="BL116" s="21" t="s">
        <v>142</v>
      </c>
      <c r="BM116" s="21" t="s">
        <v>498</v>
      </c>
    </row>
    <row r="117" spans="2:65" s="1" customFormat="1" ht="22.5" customHeight="1">
      <c r="B117" s="38"/>
      <c r="C117" s="190" t="s">
        <v>9</v>
      </c>
      <c r="D117" s="190" t="s">
        <v>138</v>
      </c>
      <c r="E117" s="191" t="s">
        <v>208</v>
      </c>
      <c r="F117" s="192" t="s">
        <v>209</v>
      </c>
      <c r="G117" s="193" t="s">
        <v>183</v>
      </c>
      <c r="H117" s="194">
        <v>2.68</v>
      </c>
      <c r="I117" s="195"/>
      <c r="J117" s="196">
        <f t="shared" si="0"/>
        <v>0</v>
      </c>
      <c r="K117" s="192" t="s">
        <v>21</v>
      </c>
      <c r="L117" s="58"/>
      <c r="M117" s="197" t="s">
        <v>21</v>
      </c>
      <c r="N117" s="198" t="s">
        <v>46</v>
      </c>
      <c r="O117" s="39"/>
      <c r="P117" s="199">
        <f t="shared" si="1"/>
        <v>0</v>
      </c>
      <c r="Q117" s="199">
        <v>0</v>
      </c>
      <c r="R117" s="199">
        <f t="shared" si="2"/>
        <v>0</v>
      </c>
      <c r="S117" s="199">
        <v>0</v>
      </c>
      <c r="T117" s="200">
        <f t="shared" si="3"/>
        <v>0</v>
      </c>
      <c r="AR117" s="21" t="s">
        <v>142</v>
      </c>
      <c r="AT117" s="21" t="s">
        <v>138</v>
      </c>
      <c r="AU117" s="21" t="s">
        <v>85</v>
      </c>
      <c r="AY117" s="21" t="s">
        <v>135</v>
      </c>
      <c r="BE117" s="201">
        <f t="shared" si="4"/>
        <v>0</v>
      </c>
      <c r="BF117" s="201">
        <f t="shared" si="5"/>
        <v>0</v>
      </c>
      <c r="BG117" s="201">
        <f t="shared" si="6"/>
        <v>0</v>
      </c>
      <c r="BH117" s="201">
        <f t="shared" si="7"/>
        <v>0</v>
      </c>
      <c r="BI117" s="201">
        <f t="shared" si="8"/>
        <v>0</v>
      </c>
      <c r="BJ117" s="21" t="s">
        <v>83</v>
      </c>
      <c r="BK117" s="201">
        <f t="shared" si="9"/>
        <v>0</v>
      </c>
      <c r="BL117" s="21" t="s">
        <v>142</v>
      </c>
      <c r="BM117" s="21" t="s">
        <v>499</v>
      </c>
    </row>
    <row r="118" spans="2:65" s="1" customFormat="1" ht="22.5" customHeight="1">
      <c r="B118" s="38"/>
      <c r="C118" s="190" t="s">
        <v>242</v>
      </c>
      <c r="D118" s="190" t="s">
        <v>138</v>
      </c>
      <c r="E118" s="191" t="s">
        <v>211</v>
      </c>
      <c r="F118" s="192" t="s">
        <v>212</v>
      </c>
      <c r="G118" s="193" t="s">
        <v>183</v>
      </c>
      <c r="H118" s="194">
        <v>13.4</v>
      </c>
      <c r="I118" s="195"/>
      <c r="J118" s="196">
        <f t="shared" si="0"/>
        <v>0</v>
      </c>
      <c r="K118" s="192" t="s">
        <v>21</v>
      </c>
      <c r="L118" s="58"/>
      <c r="M118" s="197" t="s">
        <v>21</v>
      </c>
      <c r="N118" s="198" t="s">
        <v>46</v>
      </c>
      <c r="O118" s="39"/>
      <c r="P118" s="199">
        <f t="shared" si="1"/>
        <v>0</v>
      </c>
      <c r="Q118" s="199">
        <v>0</v>
      </c>
      <c r="R118" s="199">
        <f t="shared" si="2"/>
        <v>0</v>
      </c>
      <c r="S118" s="199">
        <v>0</v>
      </c>
      <c r="T118" s="200">
        <f t="shared" si="3"/>
        <v>0</v>
      </c>
      <c r="AR118" s="21" t="s">
        <v>142</v>
      </c>
      <c r="AT118" s="21" t="s">
        <v>138</v>
      </c>
      <c r="AU118" s="21" t="s">
        <v>85</v>
      </c>
      <c r="AY118" s="21" t="s">
        <v>135</v>
      </c>
      <c r="BE118" s="201">
        <f t="shared" si="4"/>
        <v>0</v>
      </c>
      <c r="BF118" s="201">
        <f t="shared" si="5"/>
        <v>0</v>
      </c>
      <c r="BG118" s="201">
        <f t="shared" si="6"/>
        <v>0</v>
      </c>
      <c r="BH118" s="201">
        <f t="shared" si="7"/>
        <v>0</v>
      </c>
      <c r="BI118" s="201">
        <f t="shared" si="8"/>
        <v>0</v>
      </c>
      <c r="BJ118" s="21" t="s">
        <v>83</v>
      </c>
      <c r="BK118" s="201">
        <f t="shared" si="9"/>
        <v>0</v>
      </c>
      <c r="BL118" s="21" t="s">
        <v>142</v>
      </c>
      <c r="BM118" s="21" t="s">
        <v>500</v>
      </c>
    </row>
    <row r="119" spans="2:65" s="1" customFormat="1" ht="22.5" customHeight="1">
      <c r="B119" s="38"/>
      <c r="C119" s="190" t="s">
        <v>246</v>
      </c>
      <c r="D119" s="190" t="s">
        <v>138</v>
      </c>
      <c r="E119" s="191" t="s">
        <v>215</v>
      </c>
      <c r="F119" s="192" t="s">
        <v>216</v>
      </c>
      <c r="G119" s="193" t="s">
        <v>146</v>
      </c>
      <c r="H119" s="194">
        <v>134</v>
      </c>
      <c r="I119" s="195"/>
      <c r="J119" s="196">
        <f t="shared" si="0"/>
        <v>0</v>
      </c>
      <c r="K119" s="192" t="s">
        <v>21</v>
      </c>
      <c r="L119" s="58"/>
      <c r="M119" s="197" t="s">
        <v>21</v>
      </c>
      <c r="N119" s="198" t="s">
        <v>46</v>
      </c>
      <c r="O119" s="39"/>
      <c r="P119" s="199">
        <f t="shared" si="1"/>
        <v>0</v>
      </c>
      <c r="Q119" s="199">
        <v>0</v>
      </c>
      <c r="R119" s="199">
        <f t="shared" si="2"/>
        <v>0</v>
      </c>
      <c r="S119" s="199">
        <v>0</v>
      </c>
      <c r="T119" s="200">
        <f t="shared" si="3"/>
        <v>0</v>
      </c>
      <c r="AR119" s="21" t="s">
        <v>142</v>
      </c>
      <c r="AT119" s="21" t="s">
        <v>138</v>
      </c>
      <c r="AU119" s="21" t="s">
        <v>85</v>
      </c>
      <c r="AY119" s="21" t="s">
        <v>135</v>
      </c>
      <c r="BE119" s="201">
        <f t="shared" si="4"/>
        <v>0</v>
      </c>
      <c r="BF119" s="201">
        <f t="shared" si="5"/>
        <v>0</v>
      </c>
      <c r="BG119" s="201">
        <f t="shared" si="6"/>
        <v>0</v>
      </c>
      <c r="BH119" s="201">
        <f t="shared" si="7"/>
        <v>0</v>
      </c>
      <c r="BI119" s="201">
        <f t="shared" si="8"/>
        <v>0</v>
      </c>
      <c r="BJ119" s="21" t="s">
        <v>83</v>
      </c>
      <c r="BK119" s="201">
        <f t="shared" si="9"/>
        <v>0</v>
      </c>
      <c r="BL119" s="21" t="s">
        <v>142</v>
      </c>
      <c r="BM119" s="21" t="s">
        <v>501</v>
      </c>
    </row>
    <row r="120" spans="2:65" s="1" customFormat="1" ht="22.5" customHeight="1">
      <c r="B120" s="38"/>
      <c r="C120" s="190" t="s">
        <v>250</v>
      </c>
      <c r="D120" s="190" t="s">
        <v>138</v>
      </c>
      <c r="E120" s="191" t="s">
        <v>219</v>
      </c>
      <c r="F120" s="192" t="s">
        <v>220</v>
      </c>
      <c r="G120" s="193" t="s">
        <v>146</v>
      </c>
      <c r="H120" s="194">
        <v>67</v>
      </c>
      <c r="I120" s="195"/>
      <c r="J120" s="196">
        <f t="shared" si="0"/>
        <v>0</v>
      </c>
      <c r="K120" s="192" t="s">
        <v>21</v>
      </c>
      <c r="L120" s="58"/>
      <c r="M120" s="197" t="s">
        <v>21</v>
      </c>
      <c r="N120" s="198" t="s">
        <v>46</v>
      </c>
      <c r="O120" s="39"/>
      <c r="P120" s="199">
        <f t="shared" si="1"/>
        <v>0</v>
      </c>
      <c r="Q120" s="199">
        <v>0</v>
      </c>
      <c r="R120" s="199">
        <f t="shared" si="2"/>
        <v>0</v>
      </c>
      <c r="S120" s="199">
        <v>0</v>
      </c>
      <c r="T120" s="200">
        <f t="shared" si="3"/>
        <v>0</v>
      </c>
      <c r="AR120" s="21" t="s">
        <v>142</v>
      </c>
      <c r="AT120" s="21" t="s">
        <v>138</v>
      </c>
      <c r="AU120" s="21" t="s">
        <v>85</v>
      </c>
      <c r="AY120" s="21" t="s">
        <v>135</v>
      </c>
      <c r="BE120" s="201">
        <f t="shared" si="4"/>
        <v>0</v>
      </c>
      <c r="BF120" s="201">
        <f t="shared" si="5"/>
        <v>0</v>
      </c>
      <c r="BG120" s="201">
        <f t="shared" si="6"/>
        <v>0</v>
      </c>
      <c r="BH120" s="201">
        <f t="shared" si="7"/>
        <v>0</v>
      </c>
      <c r="BI120" s="201">
        <f t="shared" si="8"/>
        <v>0</v>
      </c>
      <c r="BJ120" s="21" t="s">
        <v>83</v>
      </c>
      <c r="BK120" s="201">
        <f t="shared" si="9"/>
        <v>0</v>
      </c>
      <c r="BL120" s="21" t="s">
        <v>142</v>
      </c>
      <c r="BM120" s="21" t="s">
        <v>502</v>
      </c>
    </row>
    <row r="121" spans="2:65" s="1" customFormat="1" ht="22.5" customHeight="1">
      <c r="B121" s="38"/>
      <c r="C121" s="202" t="s">
        <v>254</v>
      </c>
      <c r="D121" s="202" t="s">
        <v>152</v>
      </c>
      <c r="E121" s="203" t="s">
        <v>223</v>
      </c>
      <c r="F121" s="204" t="s">
        <v>224</v>
      </c>
      <c r="G121" s="205" t="s">
        <v>183</v>
      </c>
      <c r="H121" s="206">
        <v>1.7629999999999999</v>
      </c>
      <c r="I121" s="207"/>
      <c r="J121" s="208">
        <f t="shared" si="0"/>
        <v>0</v>
      </c>
      <c r="K121" s="204" t="s">
        <v>21</v>
      </c>
      <c r="L121" s="209"/>
      <c r="M121" s="210" t="s">
        <v>21</v>
      </c>
      <c r="N121" s="211" t="s">
        <v>46</v>
      </c>
      <c r="O121" s="39"/>
      <c r="P121" s="199">
        <f t="shared" si="1"/>
        <v>0</v>
      </c>
      <c r="Q121" s="199">
        <v>0.34215000000000001</v>
      </c>
      <c r="R121" s="199">
        <f t="shared" si="2"/>
        <v>0.60321044999999995</v>
      </c>
      <c r="S121" s="199">
        <v>0</v>
      </c>
      <c r="T121" s="200">
        <f t="shared" si="3"/>
        <v>0</v>
      </c>
      <c r="AR121" s="21" t="s">
        <v>155</v>
      </c>
      <c r="AT121" s="21" t="s">
        <v>152</v>
      </c>
      <c r="AU121" s="21" t="s">
        <v>85</v>
      </c>
      <c r="AY121" s="21" t="s">
        <v>135</v>
      </c>
      <c r="BE121" s="201">
        <f t="shared" si="4"/>
        <v>0</v>
      </c>
      <c r="BF121" s="201">
        <f t="shared" si="5"/>
        <v>0</v>
      </c>
      <c r="BG121" s="201">
        <f t="shared" si="6"/>
        <v>0</v>
      </c>
      <c r="BH121" s="201">
        <f t="shared" si="7"/>
        <v>0</v>
      </c>
      <c r="BI121" s="201">
        <f t="shared" si="8"/>
        <v>0</v>
      </c>
      <c r="BJ121" s="21" t="s">
        <v>83</v>
      </c>
      <c r="BK121" s="201">
        <f t="shared" si="9"/>
        <v>0</v>
      </c>
      <c r="BL121" s="21" t="s">
        <v>142</v>
      </c>
      <c r="BM121" s="21" t="s">
        <v>503</v>
      </c>
    </row>
    <row r="122" spans="2:65" s="1" customFormat="1" ht="24">
      <c r="B122" s="38"/>
      <c r="C122" s="60"/>
      <c r="D122" s="225" t="s">
        <v>168</v>
      </c>
      <c r="E122" s="60"/>
      <c r="F122" s="226" t="s">
        <v>226</v>
      </c>
      <c r="G122" s="60"/>
      <c r="H122" s="60"/>
      <c r="I122" s="160"/>
      <c r="J122" s="60"/>
      <c r="K122" s="60"/>
      <c r="L122" s="58"/>
      <c r="M122" s="224"/>
      <c r="N122" s="39"/>
      <c r="O122" s="39"/>
      <c r="P122" s="39"/>
      <c r="Q122" s="39"/>
      <c r="R122" s="39"/>
      <c r="S122" s="39"/>
      <c r="T122" s="75"/>
      <c r="AT122" s="21" t="s">
        <v>168</v>
      </c>
      <c r="AU122" s="21" t="s">
        <v>85</v>
      </c>
    </row>
    <row r="123" spans="2:65" s="11" customFormat="1" ht="12">
      <c r="B123" s="212"/>
      <c r="C123" s="213"/>
      <c r="D123" s="225" t="s">
        <v>157</v>
      </c>
      <c r="E123" s="213"/>
      <c r="F123" s="227" t="s">
        <v>504</v>
      </c>
      <c r="G123" s="213"/>
      <c r="H123" s="228">
        <v>1.7629999999999999</v>
      </c>
      <c r="I123" s="217"/>
      <c r="J123" s="213"/>
      <c r="K123" s="213"/>
      <c r="L123" s="218"/>
      <c r="M123" s="219"/>
      <c r="N123" s="220"/>
      <c r="O123" s="220"/>
      <c r="P123" s="220"/>
      <c r="Q123" s="220"/>
      <c r="R123" s="220"/>
      <c r="S123" s="220"/>
      <c r="T123" s="221"/>
      <c r="AT123" s="222" t="s">
        <v>157</v>
      </c>
      <c r="AU123" s="222" t="s">
        <v>85</v>
      </c>
      <c r="AV123" s="11" t="s">
        <v>85</v>
      </c>
      <c r="AW123" s="11" t="s">
        <v>6</v>
      </c>
      <c r="AX123" s="11" t="s">
        <v>83</v>
      </c>
      <c r="AY123" s="222" t="s">
        <v>135</v>
      </c>
    </row>
    <row r="124" spans="2:65" s="10" customFormat="1" ht="29.85" customHeight="1">
      <c r="B124" s="173"/>
      <c r="C124" s="174"/>
      <c r="D124" s="187" t="s">
        <v>74</v>
      </c>
      <c r="E124" s="188" t="s">
        <v>159</v>
      </c>
      <c r="F124" s="188" t="s">
        <v>343</v>
      </c>
      <c r="G124" s="174"/>
      <c r="H124" s="174"/>
      <c r="I124" s="177"/>
      <c r="J124" s="189">
        <f>BK124</f>
        <v>0</v>
      </c>
      <c r="K124" s="174"/>
      <c r="L124" s="179"/>
      <c r="M124" s="180"/>
      <c r="N124" s="181"/>
      <c r="O124" s="181"/>
      <c r="P124" s="182">
        <f>SUM(P125:P129)</f>
        <v>0</v>
      </c>
      <c r="Q124" s="181"/>
      <c r="R124" s="182">
        <f>SUM(R125:R129)</f>
        <v>97.229769400000009</v>
      </c>
      <c r="S124" s="181"/>
      <c r="T124" s="183">
        <f>SUM(T125:T129)</f>
        <v>0</v>
      </c>
      <c r="AR124" s="184" t="s">
        <v>83</v>
      </c>
      <c r="AT124" s="185" t="s">
        <v>74</v>
      </c>
      <c r="AU124" s="185" t="s">
        <v>83</v>
      </c>
      <c r="AY124" s="184" t="s">
        <v>135</v>
      </c>
      <c r="BK124" s="186">
        <f>SUM(BK125:BK129)</f>
        <v>0</v>
      </c>
    </row>
    <row r="125" spans="2:65" s="1" customFormat="1" ht="22.5" customHeight="1">
      <c r="B125" s="38"/>
      <c r="C125" s="190" t="s">
        <v>258</v>
      </c>
      <c r="D125" s="190" t="s">
        <v>138</v>
      </c>
      <c r="E125" s="191" t="s">
        <v>345</v>
      </c>
      <c r="F125" s="192" t="s">
        <v>346</v>
      </c>
      <c r="G125" s="193" t="s">
        <v>146</v>
      </c>
      <c r="H125" s="194">
        <v>181.84200000000001</v>
      </c>
      <c r="I125" s="195"/>
      <c r="J125" s="196">
        <f>ROUND(I125*H125,2)</f>
        <v>0</v>
      </c>
      <c r="K125" s="192" t="s">
        <v>347</v>
      </c>
      <c r="L125" s="58"/>
      <c r="M125" s="197" t="s">
        <v>21</v>
      </c>
      <c r="N125" s="198" t="s">
        <v>46</v>
      </c>
      <c r="O125" s="39"/>
      <c r="P125" s="199">
        <f>O125*H125</f>
        <v>0</v>
      </c>
      <c r="Q125" s="199">
        <v>9.8199999999999996E-2</v>
      </c>
      <c r="R125" s="199">
        <f>Q125*H125</f>
        <v>17.856884400000002</v>
      </c>
      <c r="S125" s="199">
        <v>0</v>
      </c>
      <c r="T125" s="200">
        <f>S125*H125</f>
        <v>0</v>
      </c>
      <c r="AR125" s="21" t="s">
        <v>142</v>
      </c>
      <c r="AT125" s="21" t="s">
        <v>138</v>
      </c>
      <c r="AU125" s="21" t="s">
        <v>85</v>
      </c>
      <c r="AY125" s="21" t="s">
        <v>135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21" t="s">
        <v>83</v>
      </c>
      <c r="BK125" s="201">
        <f>ROUND(I125*H125,2)</f>
        <v>0</v>
      </c>
      <c r="BL125" s="21" t="s">
        <v>142</v>
      </c>
      <c r="BM125" s="21" t="s">
        <v>505</v>
      </c>
    </row>
    <row r="126" spans="2:65" s="1" customFormat="1" ht="22.5" customHeight="1">
      <c r="B126" s="38"/>
      <c r="C126" s="190" t="s">
        <v>262</v>
      </c>
      <c r="D126" s="190" t="s">
        <v>138</v>
      </c>
      <c r="E126" s="191" t="s">
        <v>350</v>
      </c>
      <c r="F126" s="192" t="s">
        <v>351</v>
      </c>
      <c r="G126" s="193" t="s">
        <v>146</v>
      </c>
      <c r="H126" s="194">
        <v>181.84200000000001</v>
      </c>
      <c r="I126" s="195"/>
      <c r="J126" s="196">
        <f>ROUND(I126*H126,2)</f>
        <v>0</v>
      </c>
      <c r="K126" s="192" t="s">
        <v>347</v>
      </c>
      <c r="L126" s="58"/>
      <c r="M126" s="197" t="s">
        <v>21</v>
      </c>
      <c r="N126" s="198" t="s">
        <v>46</v>
      </c>
      <c r="O126" s="39"/>
      <c r="P126" s="199">
        <f>O126*H126</f>
        <v>0</v>
      </c>
      <c r="Q126" s="199">
        <v>0.378</v>
      </c>
      <c r="R126" s="199">
        <f>Q126*H126</f>
        <v>68.736276000000004</v>
      </c>
      <c r="S126" s="199">
        <v>0</v>
      </c>
      <c r="T126" s="200">
        <f>S126*H126</f>
        <v>0</v>
      </c>
      <c r="AR126" s="21" t="s">
        <v>142</v>
      </c>
      <c r="AT126" s="21" t="s">
        <v>138</v>
      </c>
      <c r="AU126" s="21" t="s">
        <v>85</v>
      </c>
      <c r="AY126" s="21" t="s">
        <v>135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21" t="s">
        <v>83</v>
      </c>
      <c r="BK126" s="201">
        <f>ROUND(I126*H126,2)</f>
        <v>0</v>
      </c>
      <c r="BL126" s="21" t="s">
        <v>142</v>
      </c>
      <c r="BM126" s="21" t="s">
        <v>506</v>
      </c>
    </row>
    <row r="127" spans="2:65" s="1" customFormat="1" ht="57" customHeight="1">
      <c r="B127" s="38"/>
      <c r="C127" s="190" t="s">
        <v>264</v>
      </c>
      <c r="D127" s="190" t="s">
        <v>138</v>
      </c>
      <c r="E127" s="191" t="s">
        <v>458</v>
      </c>
      <c r="F127" s="192" t="s">
        <v>459</v>
      </c>
      <c r="G127" s="193" t="s">
        <v>146</v>
      </c>
      <c r="H127" s="194">
        <v>44.393000000000001</v>
      </c>
      <c r="I127" s="195"/>
      <c r="J127" s="196">
        <f>ROUND(I127*H127,2)</f>
        <v>0</v>
      </c>
      <c r="K127" s="192" t="s">
        <v>347</v>
      </c>
      <c r="L127" s="58"/>
      <c r="M127" s="197" t="s">
        <v>21</v>
      </c>
      <c r="N127" s="198" t="s">
        <v>46</v>
      </c>
      <c r="O127" s="39"/>
      <c r="P127" s="199">
        <f>O127*H127</f>
        <v>0</v>
      </c>
      <c r="Q127" s="199">
        <v>0.10100000000000001</v>
      </c>
      <c r="R127" s="199">
        <f>Q127*H127</f>
        <v>4.4836930000000006</v>
      </c>
      <c r="S127" s="199">
        <v>0</v>
      </c>
      <c r="T127" s="200">
        <f>S127*H127</f>
        <v>0</v>
      </c>
      <c r="AR127" s="21" t="s">
        <v>142</v>
      </c>
      <c r="AT127" s="21" t="s">
        <v>138</v>
      </c>
      <c r="AU127" s="21" t="s">
        <v>85</v>
      </c>
      <c r="AY127" s="21" t="s">
        <v>135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21" t="s">
        <v>83</v>
      </c>
      <c r="BK127" s="201">
        <f>ROUND(I127*H127,2)</f>
        <v>0</v>
      </c>
      <c r="BL127" s="21" t="s">
        <v>142</v>
      </c>
      <c r="BM127" s="21" t="s">
        <v>507</v>
      </c>
    </row>
    <row r="128" spans="2:65" s="1" customFormat="1" ht="22.5" customHeight="1">
      <c r="B128" s="38"/>
      <c r="C128" s="202" t="s">
        <v>267</v>
      </c>
      <c r="D128" s="202" t="s">
        <v>152</v>
      </c>
      <c r="E128" s="203" t="s">
        <v>508</v>
      </c>
      <c r="F128" s="204" t="s">
        <v>462</v>
      </c>
      <c r="G128" s="205" t="s">
        <v>146</v>
      </c>
      <c r="H128" s="206">
        <v>46.613</v>
      </c>
      <c r="I128" s="207"/>
      <c r="J128" s="208">
        <f>ROUND(I128*H128,2)</f>
        <v>0</v>
      </c>
      <c r="K128" s="204" t="s">
        <v>21</v>
      </c>
      <c r="L128" s="209"/>
      <c r="M128" s="210" t="s">
        <v>21</v>
      </c>
      <c r="N128" s="211" t="s">
        <v>46</v>
      </c>
      <c r="O128" s="39"/>
      <c r="P128" s="199">
        <f>O128*H128</f>
        <v>0</v>
      </c>
      <c r="Q128" s="199">
        <v>0.13200000000000001</v>
      </c>
      <c r="R128" s="199">
        <f>Q128*H128</f>
        <v>6.1529160000000003</v>
      </c>
      <c r="S128" s="199">
        <v>0</v>
      </c>
      <c r="T128" s="200">
        <f>S128*H128</f>
        <v>0</v>
      </c>
      <c r="AR128" s="21" t="s">
        <v>155</v>
      </c>
      <c r="AT128" s="21" t="s">
        <v>152</v>
      </c>
      <c r="AU128" s="21" t="s">
        <v>85</v>
      </c>
      <c r="AY128" s="21" t="s">
        <v>135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21" t="s">
        <v>83</v>
      </c>
      <c r="BK128" s="201">
        <f>ROUND(I128*H128,2)</f>
        <v>0</v>
      </c>
      <c r="BL128" s="21" t="s">
        <v>142</v>
      </c>
      <c r="BM128" s="21" t="s">
        <v>509</v>
      </c>
    </row>
    <row r="129" spans="2:65" s="11" customFormat="1" ht="12">
      <c r="B129" s="212"/>
      <c r="C129" s="213"/>
      <c r="D129" s="225" t="s">
        <v>157</v>
      </c>
      <c r="E129" s="213"/>
      <c r="F129" s="227" t="s">
        <v>510</v>
      </c>
      <c r="G129" s="213"/>
      <c r="H129" s="228">
        <v>46.613</v>
      </c>
      <c r="I129" s="217"/>
      <c r="J129" s="213"/>
      <c r="K129" s="213"/>
      <c r="L129" s="218"/>
      <c r="M129" s="219"/>
      <c r="N129" s="220"/>
      <c r="O129" s="220"/>
      <c r="P129" s="220"/>
      <c r="Q129" s="220"/>
      <c r="R129" s="220"/>
      <c r="S129" s="220"/>
      <c r="T129" s="221"/>
      <c r="AT129" s="222" t="s">
        <v>157</v>
      </c>
      <c r="AU129" s="222" t="s">
        <v>85</v>
      </c>
      <c r="AV129" s="11" t="s">
        <v>85</v>
      </c>
      <c r="AW129" s="11" t="s">
        <v>6</v>
      </c>
      <c r="AX129" s="11" t="s">
        <v>83</v>
      </c>
      <c r="AY129" s="222" t="s">
        <v>135</v>
      </c>
    </row>
    <row r="130" spans="2:65" s="10" customFormat="1" ht="29.85" customHeight="1">
      <c r="B130" s="173"/>
      <c r="C130" s="174"/>
      <c r="D130" s="187" t="s">
        <v>74</v>
      </c>
      <c r="E130" s="188" t="s">
        <v>363</v>
      </c>
      <c r="F130" s="188" t="s">
        <v>364</v>
      </c>
      <c r="G130" s="174"/>
      <c r="H130" s="174"/>
      <c r="I130" s="177"/>
      <c r="J130" s="189">
        <f>BK130</f>
        <v>0</v>
      </c>
      <c r="K130" s="174"/>
      <c r="L130" s="179"/>
      <c r="M130" s="180"/>
      <c r="N130" s="181"/>
      <c r="O130" s="181"/>
      <c r="P130" s="182">
        <f>P131</f>
        <v>0</v>
      </c>
      <c r="Q130" s="181"/>
      <c r="R130" s="182">
        <f>R131</f>
        <v>0</v>
      </c>
      <c r="S130" s="181"/>
      <c r="T130" s="183">
        <f>T131</f>
        <v>0</v>
      </c>
      <c r="AR130" s="184" t="s">
        <v>83</v>
      </c>
      <c r="AT130" s="185" t="s">
        <v>74</v>
      </c>
      <c r="AU130" s="185" t="s">
        <v>83</v>
      </c>
      <c r="AY130" s="184" t="s">
        <v>135</v>
      </c>
      <c r="BK130" s="186">
        <f>BK131</f>
        <v>0</v>
      </c>
    </row>
    <row r="131" spans="2:65" s="1" customFormat="1" ht="22.5" customHeight="1">
      <c r="B131" s="38"/>
      <c r="C131" s="190" t="s">
        <v>270</v>
      </c>
      <c r="D131" s="190" t="s">
        <v>138</v>
      </c>
      <c r="E131" s="191" t="s">
        <v>366</v>
      </c>
      <c r="F131" s="192" t="s">
        <v>367</v>
      </c>
      <c r="G131" s="193" t="s">
        <v>189</v>
      </c>
      <c r="H131" s="194">
        <v>101.854</v>
      </c>
      <c r="I131" s="195"/>
      <c r="J131" s="196">
        <f>ROUND(I131*H131,2)</f>
        <v>0</v>
      </c>
      <c r="K131" s="192" t="s">
        <v>21</v>
      </c>
      <c r="L131" s="58"/>
      <c r="M131" s="197" t="s">
        <v>21</v>
      </c>
      <c r="N131" s="229" t="s">
        <v>46</v>
      </c>
      <c r="O131" s="230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AR131" s="21" t="s">
        <v>142</v>
      </c>
      <c r="AT131" s="21" t="s">
        <v>138</v>
      </c>
      <c r="AU131" s="21" t="s">
        <v>85</v>
      </c>
      <c r="AY131" s="21" t="s">
        <v>135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21" t="s">
        <v>83</v>
      </c>
      <c r="BK131" s="201">
        <f>ROUND(I131*H131,2)</f>
        <v>0</v>
      </c>
      <c r="BL131" s="21" t="s">
        <v>142</v>
      </c>
      <c r="BM131" s="21" t="s">
        <v>511</v>
      </c>
    </row>
    <row r="132" spans="2:65" s="1" customFormat="1" ht="6.9" customHeight="1">
      <c r="B132" s="53"/>
      <c r="C132" s="54"/>
      <c r="D132" s="54"/>
      <c r="E132" s="54"/>
      <c r="F132" s="54"/>
      <c r="G132" s="54"/>
      <c r="H132" s="54"/>
      <c r="I132" s="136"/>
      <c r="J132" s="54"/>
      <c r="K132" s="54"/>
      <c r="L132" s="58"/>
    </row>
  </sheetData>
  <sheetProtection algorithmName="SHA-512" hashValue="i7gqIMRXrGB68IDqOYSHpLdEQh3xpjNeODF4VF6EW/58QQt5lLh982IDKI1xuebv3FkFidtw8cUJ9mVJNs6gOQ==" saltValue="5bA07y2v5SLZeRjayKQMnw==" spinCount="100000" sheet="1" objects="1" scenarios="1" formatCells="0" formatColumns="0" formatRows="0" sort="0" autoFilter="0"/>
  <autoFilter ref="C80:K131" xr:uid="{00000000-0009-0000-0000-000003000000}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300-000000000000}"/>
    <hyperlink ref="G1:H1" location="C54" display="2) Rekapitulace" xr:uid="{00000000-0004-0000-0300-000001000000}"/>
    <hyperlink ref="J1" location="C80" display="3) Soupis prací" xr:uid="{00000000-0004-0000-0300-000002000000}"/>
    <hyperlink ref="L1:V1" location="'Rekapitulace stavby'!C2" display="Rekapitulace stavby" xr:uid="{00000000-0004-0000-03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R175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101</v>
      </c>
      <c r="G1" s="359" t="s">
        <v>102</v>
      </c>
      <c r="H1" s="359"/>
      <c r="I1" s="112"/>
      <c r="J1" s="111" t="s">
        <v>103</v>
      </c>
      <c r="K1" s="110" t="s">
        <v>104</v>
      </c>
      <c r="L1" s="111" t="s">
        <v>105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351"/>
      <c r="M2" s="351"/>
      <c r="N2" s="351"/>
      <c r="O2" s="351"/>
      <c r="P2" s="351"/>
      <c r="Q2" s="351"/>
      <c r="R2" s="351"/>
      <c r="S2" s="351"/>
      <c r="T2" s="351"/>
      <c r="U2" s="351"/>
      <c r="V2" s="351"/>
      <c r="AT2" s="21" t="s">
        <v>94</v>
      </c>
    </row>
    <row r="3" spans="1:70" ht="6.9" customHeight="1">
      <c r="B3" s="22"/>
      <c r="C3" s="23"/>
      <c r="D3" s="23"/>
      <c r="E3" s="23"/>
      <c r="F3" s="23"/>
      <c r="G3" s="23"/>
      <c r="H3" s="23"/>
      <c r="I3" s="113"/>
      <c r="J3" s="23"/>
      <c r="K3" s="24"/>
      <c r="AT3" s="21" t="s">
        <v>85</v>
      </c>
    </row>
    <row r="4" spans="1:70" ht="36.9" customHeight="1">
      <c r="B4" s="25"/>
      <c r="C4" s="26"/>
      <c r="D4" s="27" t="s">
        <v>106</v>
      </c>
      <c r="E4" s="26"/>
      <c r="F4" s="26"/>
      <c r="G4" s="26"/>
      <c r="H4" s="26"/>
      <c r="I4" s="114"/>
      <c r="J4" s="26"/>
      <c r="K4" s="28"/>
      <c r="M4" s="29" t="s">
        <v>12</v>
      </c>
      <c r="AT4" s="21" t="s">
        <v>6</v>
      </c>
    </row>
    <row r="5" spans="1:70" ht="6.9" customHeight="1">
      <c r="B5" s="25"/>
      <c r="C5" s="26"/>
      <c r="D5" s="26"/>
      <c r="E5" s="26"/>
      <c r="F5" s="26"/>
      <c r="G5" s="26"/>
      <c r="H5" s="26"/>
      <c r="I5" s="114"/>
      <c r="J5" s="26"/>
      <c r="K5" s="28"/>
    </row>
    <row r="6" spans="1:70" ht="13.2">
      <c r="B6" s="25"/>
      <c r="C6" s="26"/>
      <c r="D6" s="34" t="s">
        <v>18</v>
      </c>
      <c r="E6" s="26"/>
      <c r="F6" s="26"/>
      <c r="G6" s="26"/>
      <c r="H6" s="26"/>
      <c r="I6" s="114"/>
      <c r="J6" s="26"/>
      <c r="K6" s="28"/>
    </row>
    <row r="7" spans="1:70" ht="22.5" customHeight="1">
      <c r="B7" s="25"/>
      <c r="C7" s="26"/>
      <c r="D7" s="26"/>
      <c r="E7" s="352" t="str">
        <f>'Rekapitulace stavby'!K6</f>
        <v>Vegetační úpravy vybraných kruhových objezdů v Třebíči</v>
      </c>
      <c r="F7" s="353"/>
      <c r="G7" s="353"/>
      <c r="H7" s="353"/>
      <c r="I7" s="114"/>
      <c r="J7" s="26"/>
      <c r="K7" s="28"/>
    </row>
    <row r="8" spans="1:70" s="1" customFormat="1" ht="13.2">
      <c r="B8" s="38"/>
      <c r="C8" s="39"/>
      <c r="D8" s="34" t="s">
        <v>107</v>
      </c>
      <c r="E8" s="39"/>
      <c r="F8" s="39"/>
      <c r="G8" s="39"/>
      <c r="H8" s="39"/>
      <c r="I8" s="115"/>
      <c r="J8" s="39"/>
      <c r="K8" s="42"/>
    </row>
    <row r="9" spans="1:70" s="1" customFormat="1" ht="36.9" customHeight="1">
      <c r="B9" s="38"/>
      <c r="C9" s="39"/>
      <c r="D9" s="39"/>
      <c r="E9" s="354" t="s">
        <v>512</v>
      </c>
      <c r="F9" s="355"/>
      <c r="G9" s="355"/>
      <c r="H9" s="355"/>
      <c r="I9" s="115"/>
      <c r="J9" s="39"/>
      <c r="K9" s="42"/>
    </row>
    <row r="10" spans="1:70" s="1" customFormat="1" ht="12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6" t="s">
        <v>22</v>
      </c>
      <c r="J11" s="32" t="s">
        <v>21</v>
      </c>
      <c r="K11" s="42"/>
    </row>
    <row r="12" spans="1:70" s="1" customFormat="1" ht="14.4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6" t="s">
        <v>25</v>
      </c>
      <c r="J12" s="117" t="str">
        <f>'Rekapitulace stavby'!AN8</f>
        <v>15. 9. 2019</v>
      </c>
      <c r="K12" s="42"/>
    </row>
    <row r="13" spans="1:70" s="1" customFormat="1" ht="10.8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" customHeight="1">
      <c r="B14" s="38"/>
      <c r="C14" s="39"/>
      <c r="D14" s="34" t="s">
        <v>27</v>
      </c>
      <c r="E14" s="39"/>
      <c r="F14" s="39"/>
      <c r="G14" s="39"/>
      <c r="H14" s="39"/>
      <c r="I14" s="116" t="s">
        <v>28</v>
      </c>
      <c r="J14" s="32" t="s">
        <v>29</v>
      </c>
      <c r="K14" s="42"/>
    </row>
    <row r="15" spans="1:70" s="1" customFormat="1" ht="18" customHeight="1">
      <c r="B15" s="38"/>
      <c r="C15" s="39"/>
      <c r="D15" s="39"/>
      <c r="E15" s="32" t="s">
        <v>30</v>
      </c>
      <c r="F15" s="39"/>
      <c r="G15" s="39"/>
      <c r="H15" s="39"/>
      <c r="I15" s="116" t="s">
        <v>31</v>
      </c>
      <c r="J15" s="32" t="s">
        <v>32</v>
      </c>
      <c r="K15" s="42"/>
    </row>
    <row r="16" spans="1:70" s="1" customFormat="1" ht="6.9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" customHeight="1">
      <c r="B17" s="38"/>
      <c r="C17" s="39"/>
      <c r="D17" s="34" t="s">
        <v>33</v>
      </c>
      <c r="E17" s="39"/>
      <c r="F17" s="39"/>
      <c r="G17" s="39"/>
      <c r="H17" s="39"/>
      <c r="I17" s="116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6" t="s">
        <v>31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" customHeight="1">
      <c r="B20" s="38"/>
      <c r="C20" s="39"/>
      <c r="D20" s="34" t="s">
        <v>35</v>
      </c>
      <c r="E20" s="39"/>
      <c r="F20" s="39"/>
      <c r="G20" s="39"/>
      <c r="H20" s="39"/>
      <c r="I20" s="116" t="s">
        <v>28</v>
      </c>
      <c r="J20" s="32" t="s">
        <v>36</v>
      </c>
      <c r="K20" s="42"/>
    </row>
    <row r="21" spans="2:11" s="1" customFormat="1" ht="18" customHeight="1">
      <c r="B21" s="38"/>
      <c r="C21" s="39"/>
      <c r="D21" s="39"/>
      <c r="E21" s="32" t="s">
        <v>37</v>
      </c>
      <c r="F21" s="39"/>
      <c r="G21" s="39"/>
      <c r="H21" s="39"/>
      <c r="I21" s="116" t="s">
        <v>31</v>
      </c>
      <c r="J21" s="32" t="s">
        <v>38</v>
      </c>
      <c r="K21" s="42"/>
    </row>
    <row r="22" spans="2:11" s="1" customFormat="1" ht="6.9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" customHeight="1">
      <c r="B23" s="38"/>
      <c r="C23" s="39"/>
      <c r="D23" s="34" t="s">
        <v>40</v>
      </c>
      <c r="E23" s="39"/>
      <c r="F23" s="39"/>
      <c r="G23" s="39"/>
      <c r="H23" s="39"/>
      <c r="I23" s="115"/>
      <c r="J23" s="39"/>
      <c r="K23" s="42"/>
    </row>
    <row r="24" spans="2:11" s="6" customFormat="1" ht="22.5" customHeight="1">
      <c r="B24" s="118"/>
      <c r="C24" s="119"/>
      <c r="D24" s="119"/>
      <c r="E24" s="321" t="s">
        <v>21</v>
      </c>
      <c r="F24" s="321"/>
      <c r="G24" s="321"/>
      <c r="H24" s="321"/>
      <c r="I24" s="120"/>
      <c r="J24" s="119"/>
      <c r="K24" s="121"/>
    </row>
    <row r="25" spans="2:11" s="1" customFormat="1" ht="6.9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41</v>
      </c>
      <c r="E27" s="39"/>
      <c r="F27" s="39"/>
      <c r="G27" s="39"/>
      <c r="H27" s="39"/>
      <c r="I27" s="115"/>
      <c r="J27" s="125">
        <f>ROUND(J85,2)</f>
        <v>0</v>
      </c>
      <c r="K27" s="42"/>
    </row>
    <row r="28" spans="2:11" s="1" customFormat="1" ht="6.9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" customHeight="1">
      <c r="B29" s="38"/>
      <c r="C29" s="39"/>
      <c r="D29" s="39"/>
      <c r="E29" s="39"/>
      <c r="F29" s="43" t="s">
        <v>43</v>
      </c>
      <c r="G29" s="39"/>
      <c r="H29" s="39"/>
      <c r="I29" s="126" t="s">
        <v>42</v>
      </c>
      <c r="J29" s="43" t="s">
        <v>44</v>
      </c>
      <c r="K29" s="42"/>
    </row>
    <row r="30" spans="2:11" s="1" customFormat="1" ht="14.4" customHeight="1">
      <c r="B30" s="38"/>
      <c r="C30" s="39"/>
      <c r="D30" s="46" t="s">
        <v>45</v>
      </c>
      <c r="E30" s="46" t="s">
        <v>46</v>
      </c>
      <c r="F30" s="127">
        <f>ROUND(SUM(BE85:BE174), 2)</f>
        <v>0</v>
      </c>
      <c r="G30" s="39"/>
      <c r="H30" s="39"/>
      <c r="I30" s="128">
        <v>0.21</v>
      </c>
      <c r="J30" s="127">
        <f>ROUND(ROUND((SUM(BE85:BE174)), 2)*I30, 2)</f>
        <v>0</v>
      </c>
      <c r="K30" s="42"/>
    </row>
    <row r="31" spans="2:11" s="1" customFormat="1" ht="14.4" customHeight="1">
      <c r="B31" s="38"/>
      <c r="C31" s="39"/>
      <c r="D31" s="39"/>
      <c r="E31" s="46" t="s">
        <v>47</v>
      </c>
      <c r="F31" s="127">
        <f>ROUND(SUM(BF85:BF174), 2)</f>
        <v>0</v>
      </c>
      <c r="G31" s="39"/>
      <c r="H31" s="39"/>
      <c r="I31" s="128">
        <v>0.15</v>
      </c>
      <c r="J31" s="127">
        <f>ROUND(ROUND((SUM(BF85:BF174)), 2)*I31, 2)</f>
        <v>0</v>
      </c>
      <c r="K31" s="42"/>
    </row>
    <row r="32" spans="2:11" s="1" customFormat="1" ht="14.4" hidden="1" customHeight="1">
      <c r="B32" s="38"/>
      <c r="C32" s="39"/>
      <c r="D32" s="39"/>
      <c r="E32" s="46" t="s">
        <v>48</v>
      </c>
      <c r="F32" s="127">
        <f>ROUND(SUM(BG85:BG174),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" hidden="1" customHeight="1">
      <c r="B33" s="38"/>
      <c r="C33" s="39"/>
      <c r="D33" s="39"/>
      <c r="E33" s="46" t="s">
        <v>49</v>
      </c>
      <c r="F33" s="127">
        <f>ROUND(SUM(BH85:BH174),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" hidden="1" customHeight="1">
      <c r="B34" s="38"/>
      <c r="C34" s="39"/>
      <c r="D34" s="39"/>
      <c r="E34" s="46" t="s">
        <v>50</v>
      </c>
      <c r="F34" s="127">
        <f>ROUND(SUM(BI85:BI174),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51</v>
      </c>
      <c r="E36" s="76"/>
      <c r="F36" s="76"/>
      <c r="G36" s="131" t="s">
        <v>52</v>
      </c>
      <c r="H36" s="132" t="s">
        <v>53</v>
      </c>
      <c r="I36" s="133"/>
      <c r="J36" s="134">
        <f>SUM(J27:J34)</f>
        <v>0</v>
      </c>
      <c r="K36" s="135"/>
    </row>
    <row r="37" spans="2:11" s="1" customFormat="1" ht="14.4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" customHeight="1">
      <c r="B42" s="38"/>
      <c r="C42" s="27" t="s">
        <v>109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" customHeight="1">
      <c r="B44" s="38"/>
      <c r="C44" s="34" t="s">
        <v>18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22.5" customHeight="1">
      <c r="B45" s="38"/>
      <c r="C45" s="39"/>
      <c r="D45" s="39"/>
      <c r="E45" s="352" t="str">
        <f>E7</f>
        <v>Vegetační úpravy vybraných kruhových objezdů v Třebíči</v>
      </c>
      <c r="F45" s="353"/>
      <c r="G45" s="353"/>
      <c r="H45" s="353"/>
      <c r="I45" s="115"/>
      <c r="J45" s="39"/>
      <c r="K45" s="42"/>
    </row>
    <row r="46" spans="2:11" s="1" customFormat="1" ht="14.4" customHeight="1">
      <c r="B46" s="38"/>
      <c r="C46" s="34" t="s">
        <v>107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23.25" customHeight="1">
      <c r="B47" s="38"/>
      <c r="C47" s="39"/>
      <c r="D47" s="39"/>
      <c r="E47" s="354" t="str">
        <f>E9</f>
        <v>SO 05 - Kruhový objezd Velkomeziříčská</v>
      </c>
      <c r="F47" s="355"/>
      <c r="G47" s="355"/>
      <c r="H47" s="355"/>
      <c r="I47" s="115"/>
      <c r="J47" s="39"/>
      <c r="K47" s="42"/>
    </row>
    <row r="48" spans="2:11" s="1" customFormat="1" ht="6.9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Třebíč</v>
      </c>
      <c r="G49" s="39"/>
      <c r="H49" s="39"/>
      <c r="I49" s="116" t="s">
        <v>25</v>
      </c>
      <c r="J49" s="117" t="str">
        <f>IF(J12="","",J12)</f>
        <v>15. 9. 2019</v>
      </c>
      <c r="K49" s="42"/>
    </row>
    <row r="50" spans="2:47" s="1" customFormat="1" ht="6.9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 ht="13.2">
      <c r="B51" s="38"/>
      <c r="C51" s="34" t="s">
        <v>27</v>
      </c>
      <c r="D51" s="39"/>
      <c r="E51" s="39"/>
      <c r="F51" s="32" t="str">
        <f>E15</f>
        <v>Město Třebíč,  Karlovo nám. 104/55, Třebíč</v>
      </c>
      <c r="G51" s="39"/>
      <c r="H51" s="39"/>
      <c r="I51" s="116" t="s">
        <v>35</v>
      </c>
      <c r="J51" s="32" t="str">
        <f>E21</f>
        <v>Ing. Vít Doležel</v>
      </c>
      <c r="K51" s="42"/>
    </row>
    <row r="52" spans="2:47" s="1" customFormat="1" ht="14.4" customHeight="1">
      <c r="B52" s="38"/>
      <c r="C52" s="34" t="s">
        <v>33</v>
      </c>
      <c r="D52" s="39"/>
      <c r="E52" s="39"/>
      <c r="F52" s="32" t="str">
        <f>IF(E18="","",E18)</f>
        <v/>
      </c>
      <c r="G52" s="39"/>
      <c r="H52" s="39"/>
      <c r="I52" s="115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110</v>
      </c>
      <c r="D54" s="129"/>
      <c r="E54" s="129"/>
      <c r="F54" s="129"/>
      <c r="G54" s="129"/>
      <c r="H54" s="129"/>
      <c r="I54" s="142"/>
      <c r="J54" s="143" t="s">
        <v>111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112</v>
      </c>
      <c r="D56" s="39"/>
      <c r="E56" s="39"/>
      <c r="F56" s="39"/>
      <c r="G56" s="39"/>
      <c r="H56" s="39"/>
      <c r="I56" s="115"/>
      <c r="J56" s="125">
        <f>J85</f>
        <v>0</v>
      </c>
      <c r="K56" s="42"/>
      <c r="AU56" s="21" t="s">
        <v>113</v>
      </c>
    </row>
    <row r="57" spans="2:47" s="7" customFormat="1" ht="24.9" customHeight="1">
      <c r="B57" s="146"/>
      <c r="C57" s="147"/>
      <c r="D57" s="148" t="s">
        <v>114</v>
      </c>
      <c r="E57" s="149"/>
      <c r="F57" s="149"/>
      <c r="G57" s="149"/>
      <c r="H57" s="149"/>
      <c r="I57" s="150"/>
      <c r="J57" s="151">
        <f>J86</f>
        <v>0</v>
      </c>
      <c r="K57" s="152"/>
    </row>
    <row r="58" spans="2:47" s="8" customFormat="1" ht="19.95" customHeight="1">
      <c r="B58" s="153"/>
      <c r="C58" s="154"/>
      <c r="D58" s="155" t="s">
        <v>370</v>
      </c>
      <c r="E58" s="156"/>
      <c r="F58" s="156"/>
      <c r="G58" s="156"/>
      <c r="H58" s="156"/>
      <c r="I58" s="157"/>
      <c r="J58" s="158">
        <f>J87</f>
        <v>0</v>
      </c>
      <c r="K58" s="159"/>
    </row>
    <row r="59" spans="2:47" s="8" customFormat="1" ht="19.95" customHeight="1">
      <c r="B59" s="153"/>
      <c r="C59" s="154"/>
      <c r="D59" s="155" t="s">
        <v>115</v>
      </c>
      <c r="E59" s="156"/>
      <c r="F59" s="156"/>
      <c r="G59" s="156"/>
      <c r="H59" s="156"/>
      <c r="I59" s="157"/>
      <c r="J59" s="158">
        <f>J91</f>
        <v>0</v>
      </c>
      <c r="K59" s="159"/>
    </row>
    <row r="60" spans="2:47" s="8" customFormat="1" ht="19.95" customHeight="1">
      <c r="B60" s="153"/>
      <c r="C60" s="154"/>
      <c r="D60" s="155" t="s">
        <v>116</v>
      </c>
      <c r="E60" s="156"/>
      <c r="F60" s="156"/>
      <c r="G60" s="156"/>
      <c r="H60" s="156"/>
      <c r="I60" s="157"/>
      <c r="J60" s="158">
        <f>J122</f>
        <v>0</v>
      </c>
      <c r="K60" s="159"/>
    </row>
    <row r="61" spans="2:47" s="8" customFormat="1" ht="19.95" customHeight="1">
      <c r="B61" s="153"/>
      <c r="C61" s="154"/>
      <c r="D61" s="155" t="s">
        <v>513</v>
      </c>
      <c r="E61" s="156"/>
      <c r="F61" s="156"/>
      <c r="G61" s="156"/>
      <c r="H61" s="156"/>
      <c r="I61" s="157"/>
      <c r="J61" s="158">
        <f>J156</f>
        <v>0</v>
      </c>
      <c r="K61" s="159"/>
    </row>
    <row r="62" spans="2:47" s="8" customFormat="1" ht="19.95" customHeight="1">
      <c r="B62" s="153"/>
      <c r="C62" s="154"/>
      <c r="D62" s="155" t="s">
        <v>119</v>
      </c>
      <c r="E62" s="156"/>
      <c r="F62" s="156"/>
      <c r="G62" s="156"/>
      <c r="H62" s="156"/>
      <c r="I62" s="157"/>
      <c r="J62" s="158">
        <f>J162</f>
        <v>0</v>
      </c>
      <c r="K62" s="159"/>
    </row>
    <row r="63" spans="2:47" s="7" customFormat="1" ht="24.9" customHeight="1">
      <c r="B63" s="146"/>
      <c r="C63" s="147"/>
      <c r="D63" s="148" t="s">
        <v>514</v>
      </c>
      <c r="E63" s="149"/>
      <c r="F63" s="149"/>
      <c r="G63" s="149"/>
      <c r="H63" s="149"/>
      <c r="I63" s="150"/>
      <c r="J63" s="151">
        <f>J164</f>
        <v>0</v>
      </c>
      <c r="K63" s="152"/>
    </row>
    <row r="64" spans="2:47" s="8" customFormat="1" ht="19.95" customHeight="1">
      <c r="B64" s="153"/>
      <c r="C64" s="154"/>
      <c r="D64" s="155" t="s">
        <v>515</v>
      </c>
      <c r="E64" s="156"/>
      <c r="F64" s="156"/>
      <c r="G64" s="156"/>
      <c r="H64" s="156"/>
      <c r="I64" s="157"/>
      <c r="J64" s="158">
        <f>J165</f>
        <v>0</v>
      </c>
      <c r="K64" s="159"/>
    </row>
    <row r="65" spans="2:12" s="8" customFormat="1" ht="19.95" customHeight="1">
      <c r="B65" s="153"/>
      <c r="C65" s="154"/>
      <c r="D65" s="155" t="s">
        <v>516</v>
      </c>
      <c r="E65" s="156"/>
      <c r="F65" s="156"/>
      <c r="G65" s="156"/>
      <c r="H65" s="156"/>
      <c r="I65" s="157"/>
      <c r="J65" s="158">
        <f>J170</f>
        <v>0</v>
      </c>
      <c r="K65" s="159"/>
    </row>
    <row r="66" spans="2:12" s="1" customFormat="1" ht="21.75" customHeight="1">
      <c r="B66" s="38"/>
      <c r="C66" s="39"/>
      <c r="D66" s="39"/>
      <c r="E66" s="39"/>
      <c r="F66" s="39"/>
      <c r="G66" s="39"/>
      <c r="H66" s="39"/>
      <c r="I66" s="115"/>
      <c r="J66" s="39"/>
      <c r="K66" s="42"/>
    </row>
    <row r="67" spans="2:12" s="1" customFormat="1" ht="6.9" customHeight="1">
      <c r="B67" s="53"/>
      <c r="C67" s="54"/>
      <c r="D67" s="54"/>
      <c r="E67" s="54"/>
      <c r="F67" s="54"/>
      <c r="G67" s="54"/>
      <c r="H67" s="54"/>
      <c r="I67" s="136"/>
      <c r="J67" s="54"/>
      <c r="K67" s="55"/>
    </row>
    <row r="71" spans="2:12" s="1" customFormat="1" ht="6.9" customHeight="1">
      <c r="B71" s="56"/>
      <c r="C71" s="57"/>
      <c r="D71" s="57"/>
      <c r="E71" s="57"/>
      <c r="F71" s="57"/>
      <c r="G71" s="57"/>
      <c r="H71" s="57"/>
      <c r="I71" s="139"/>
      <c r="J71" s="57"/>
      <c r="K71" s="57"/>
      <c r="L71" s="58"/>
    </row>
    <row r="72" spans="2:12" s="1" customFormat="1" ht="36.9" customHeight="1">
      <c r="B72" s="38"/>
      <c r="C72" s="59" t="s">
        <v>120</v>
      </c>
      <c r="D72" s="60"/>
      <c r="E72" s="60"/>
      <c r="F72" s="60"/>
      <c r="G72" s="60"/>
      <c r="H72" s="60"/>
      <c r="I72" s="160"/>
      <c r="J72" s="60"/>
      <c r="K72" s="60"/>
      <c r="L72" s="58"/>
    </row>
    <row r="73" spans="2:12" s="1" customFormat="1" ht="6.9" customHeight="1">
      <c r="B73" s="38"/>
      <c r="C73" s="60"/>
      <c r="D73" s="60"/>
      <c r="E73" s="60"/>
      <c r="F73" s="60"/>
      <c r="G73" s="60"/>
      <c r="H73" s="60"/>
      <c r="I73" s="160"/>
      <c r="J73" s="60"/>
      <c r="K73" s="60"/>
      <c r="L73" s="58"/>
    </row>
    <row r="74" spans="2:12" s="1" customFormat="1" ht="14.4" customHeight="1">
      <c r="B74" s="38"/>
      <c r="C74" s="62" t="s">
        <v>18</v>
      </c>
      <c r="D74" s="60"/>
      <c r="E74" s="60"/>
      <c r="F74" s="60"/>
      <c r="G74" s="60"/>
      <c r="H74" s="60"/>
      <c r="I74" s="160"/>
      <c r="J74" s="60"/>
      <c r="K74" s="60"/>
      <c r="L74" s="58"/>
    </row>
    <row r="75" spans="2:12" s="1" customFormat="1" ht="22.5" customHeight="1">
      <c r="B75" s="38"/>
      <c r="C75" s="60"/>
      <c r="D75" s="60"/>
      <c r="E75" s="356" t="str">
        <f>E7</f>
        <v>Vegetační úpravy vybraných kruhových objezdů v Třebíči</v>
      </c>
      <c r="F75" s="357"/>
      <c r="G75" s="357"/>
      <c r="H75" s="357"/>
      <c r="I75" s="160"/>
      <c r="J75" s="60"/>
      <c r="K75" s="60"/>
      <c r="L75" s="58"/>
    </row>
    <row r="76" spans="2:12" s="1" customFormat="1" ht="14.4" customHeight="1">
      <c r="B76" s="38"/>
      <c r="C76" s="62" t="s">
        <v>107</v>
      </c>
      <c r="D76" s="60"/>
      <c r="E76" s="60"/>
      <c r="F76" s="60"/>
      <c r="G76" s="60"/>
      <c r="H76" s="60"/>
      <c r="I76" s="160"/>
      <c r="J76" s="60"/>
      <c r="K76" s="60"/>
      <c r="L76" s="58"/>
    </row>
    <row r="77" spans="2:12" s="1" customFormat="1" ht="23.25" customHeight="1">
      <c r="B77" s="38"/>
      <c r="C77" s="60"/>
      <c r="D77" s="60"/>
      <c r="E77" s="332" t="str">
        <f>E9</f>
        <v>SO 05 - Kruhový objezd Velkomeziříčská</v>
      </c>
      <c r="F77" s="358"/>
      <c r="G77" s="358"/>
      <c r="H77" s="358"/>
      <c r="I77" s="160"/>
      <c r="J77" s="60"/>
      <c r="K77" s="60"/>
      <c r="L77" s="58"/>
    </row>
    <row r="78" spans="2:12" s="1" customFormat="1" ht="6.9" customHeight="1">
      <c r="B78" s="38"/>
      <c r="C78" s="60"/>
      <c r="D78" s="60"/>
      <c r="E78" s="60"/>
      <c r="F78" s="60"/>
      <c r="G78" s="60"/>
      <c r="H78" s="60"/>
      <c r="I78" s="160"/>
      <c r="J78" s="60"/>
      <c r="K78" s="60"/>
      <c r="L78" s="58"/>
    </row>
    <row r="79" spans="2:12" s="1" customFormat="1" ht="18" customHeight="1">
      <c r="B79" s="38"/>
      <c r="C79" s="62" t="s">
        <v>23</v>
      </c>
      <c r="D79" s="60"/>
      <c r="E79" s="60"/>
      <c r="F79" s="161" t="str">
        <f>F12</f>
        <v>Třebíč</v>
      </c>
      <c r="G79" s="60"/>
      <c r="H79" s="60"/>
      <c r="I79" s="162" t="s">
        <v>25</v>
      </c>
      <c r="J79" s="70" t="str">
        <f>IF(J12="","",J12)</f>
        <v>15. 9. 2019</v>
      </c>
      <c r="K79" s="60"/>
      <c r="L79" s="58"/>
    </row>
    <row r="80" spans="2:12" s="1" customFormat="1" ht="6.9" customHeight="1">
      <c r="B80" s="38"/>
      <c r="C80" s="60"/>
      <c r="D80" s="60"/>
      <c r="E80" s="60"/>
      <c r="F80" s="60"/>
      <c r="G80" s="60"/>
      <c r="H80" s="60"/>
      <c r="I80" s="160"/>
      <c r="J80" s="60"/>
      <c r="K80" s="60"/>
      <c r="L80" s="58"/>
    </row>
    <row r="81" spans="2:65" s="1" customFormat="1" ht="13.2">
      <c r="B81" s="38"/>
      <c r="C81" s="62" t="s">
        <v>27</v>
      </c>
      <c r="D81" s="60"/>
      <c r="E81" s="60"/>
      <c r="F81" s="161" t="str">
        <f>E15</f>
        <v>Město Třebíč,  Karlovo nám. 104/55, Třebíč</v>
      </c>
      <c r="G81" s="60"/>
      <c r="H81" s="60"/>
      <c r="I81" s="162" t="s">
        <v>35</v>
      </c>
      <c r="J81" s="161" t="str">
        <f>E21</f>
        <v>Ing. Vít Doležel</v>
      </c>
      <c r="K81" s="60"/>
      <c r="L81" s="58"/>
    </row>
    <row r="82" spans="2:65" s="1" customFormat="1" ht="14.4" customHeight="1">
      <c r="B82" s="38"/>
      <c r="C82" s="62" t="s">
        <v>33</v>
      </c>
      <c r="D82" s="60"/>
      <c r="E82" s="60"/>
      <c r="F82" s="161" t="str">
        <f>IF(E18="","",E18)</f>
        <v/>
      </c>
      <c r="G82" s="60"/>
      <c r="H82" s="60"/>
      <c r="I82" s="160"/>
      <c r="J82" s="60"/>
      <c r="K82" s="60"/>
      <c r="L82" s="58"/>
    </row>
    <row r="83" spans="2:65" s="1" customFormat="1" ht="10.35" customHeight="1">
      <c r="B83" s="38"/>
      <c r="C83" s="60"/>
      <c r="D83" s="60"/>
      <c r="E83" s="60"/>
      <c r="F83" s="60"/>
      <c r="G83" s="60"/>
      <c r="H83" s="60"/>
      <c r="I83" s="160"/>
      <c r="J83" s="60"/>
      <c r="K83" s="60"/>
      <c r="L83" s="58"/>
    </row>
    <row r="84" spans="2:65" s="9" customFormat="1" ht="29.25" customHeight="1">
      <c r="B84" s="163"/>
      <c r="C84" s="164" t="s">
        <v>121</v>
      </c>
      <c r="D84" s="165" t="s">
        <v>60</v>
      </c>
      <c r="E84" s="165" t="s">
        <v>56</v>
      </c>
      <c r="F84" s="165" t="s">
        <v>122</v>
      </c>
      <c r="G84" s="165" t="s">
        <v>123</v>
      </c>
      <c r="H84" s="165" t="s">
        <v>124</v>
      </c>
      <c r="I84" s="166" t="s">
        <v>125</v>
      </c>
      <c r="J84" s="165" t="s">
        <v>111</v>
      </c>
      <c r="K84" s="167" t="s">
        <v>126</v>
      </c>
      <c r="L84" s="168"/>
      <c r="M84" s="78" t="s">
        <v>127</v>
      </c>
      <c r="N84" s="79" t="s">
        <v>45</v>
      </c>
      <c r="O84" s="79" t="s">
        <v>128</v>
      </c>
      <c r="P84" s="79" t="s">
        <v>129</v>
      </c>
      <c r="Q84" s="79" t="s">
        <v>130</v>
      </c>
      <c r="R84" s="79" t="s">
        <v>131</v>
      </c>
      <c r="S84" s="79" t="s">
        <v>132</v>
      </c>
      <c r="T84" s="80" t="s">
        <v>133</v>
      </c>
    </row>
    <row r="85" spans="2:65" s="1" customFormat="1" ht="29.25" customHeight="1">
      <c r="B85" s="38"/>
      <c r="C85" s="84" t="s">
        <v>112</v>
      </c>
      <c r="D85" s="60"/>
      <c r="E85" s="60"/>
      <c r="F85" s="60"/>
      <c r="G85" s="60"/>
      <c r="H85" s="60"/>
      <c r="I85" s="160"/>
      <c r="J85" s="169">
        <f>BK85</f>
        <v>0</v>
      </c>
      <c r="K85" s="60"/>
      <c r="L85" s="58"/>
      <c r="M85" s="81"/>
      <c r="N85" s="82"/>
      <c r="O85" s="82"/>
      <c r="P85" s="170">
        <f>P86+P164</f>
        <v>0</v>
      </c>
      <c r="Q85" s="82"/>
      <c r="R85" s="170">
        <f>R86+R164</f>
        <v>26.420621229999998</v>
      </c>
      <c r="S85" s="82"/>
      <c r="T85" s="171">
        <f>T86+T164</f>
        <v>0</v>
      </c>
      <c r="AT85" s="21" t="s">
        <v>74</v>
      </c>
      <c r="AU85" s="21" t="s">
        <v>113</v>
      </c>
      <c r="BK85" s="172">
        <f>BK86+BK164</f>
        <v>0</v>
      </c>
    </row>
    <row r="86" spans="2:65" s="10" customFormat="1" ht="37.35" customHeight="1">
      <c r="B86" s="173"/>
      <c r="C86" s="174"/>
      <c r="D86" s="175" t="s">
        <v>74</v>
      </c>
      <c r="E86" s="176" t="s">
        <v>134</v>
      </c>
      <c r="F86" s="176" t="s">
        <v>134</v>
      </c>
      <c r="G86" s="174"/>
      <c r="H86" s="174"/>
      <c r="I86" s="177"/>
      <c r="J86" s="178">
        <f>BK86</f>
        <v>0</v>
      </c>
      <c r="K86" s="174"/>
      <c r="L86" s="179"/>
      <c r="M86" s="180"/>
      <c r="N86" s="181"/>
      <c r="O86" s="181"/>
      <c r="P86" s="182">
        <f>P87+P91+P122+P156+P162</f>
        <v>0</v>
      </c>
      <c r="Q86" s="181"/>
      <c r="R86" s="182">
        <f>R87+R91+R122+R156+R162</f>
        <v>21.39480403</v>
      </c>
      <c r="S86" s="181"/>
      <c r="T86" s="183">
        <f>T87+T91+T122+T156+T162</f>
        <v>0</v>
      </c>
      <c r="AR86" s="184" t="s">
        <v>83</v>
      </c>
      <c r="AT86" s="185" t="s">
        <v>74</v>
      </c>
      <c r="AU86" s="185" t="s">
        <v>75</v>
      </c>
      <c r="AY86" s="184" t="s">
        <v>135</v>
      </c>
      <c r="BK86" s="186">
        <f>BK87+BK91+BK122+BK156+BK162</f>
        <v>0</v>
      </c>
    </row>
    <row r="87" spans="2:65" s="10" customFormat="1" ht="19.95" customHeight="1">
      <c r="B87" s="173"/>
      <c r="C87" s="174"/>
      <c r="D87" s="187" t="s">
        <v>74</v>
      </c>
      <c r="E87" s="188" t="s">
        <v>83</v>
      </c>
      <c r="F87" s="188" t="s">
        <v>371</v>
      </c>
      <c r="G87" s="174"/>
      <c r="H87" s="174"/>
      <c r="I87" s="177"/>
      <c r="J87" s="189">
        <f>BK87</f>
        <v>0</v>
      </c>
      <c r="K87" s="174"/>
      <c r="L87" s="179"/>
      <c r="M87" s="180"/>
      <c r="N87" s="181"/>
      <c r="O87" s="181"/>
      <c r="P87" s="182">
        <f>SUM(P88:P90)</f>
        <v>0</v>
      </c>
      <c r="Q87" s="181"/>
      <c r="R87" s="182">
        <f>SUM(R88:R90)</f>
        <v>0</v>
      </c>
      <c r="S87" s="181"/>
      <c r="T87" s="183">
        <f>SUM(T88:T90)</f>
        <v>0</v>
      </c>
      <c r="AR87" s="184" t="s">
        <v>83</v>
      </c>
      <c r="AT87" s="185" t="s">
        <v>74</v>
      </c>
      <c r="AU87" s="185" t="s">
        <v>83</v>
      </c>
      <c r="AY87" s="184" t="s">
        <v>135</v>
      </c>
      <c r="BK87" s="186">
        <f>SUM(BK88:BK90)</f>
        <v>0</v>
      </c>
    </row>
    <row r="88" spans="2:65" s="1" customFormat="1" ht="31.5" customHeight="1">
      <c r="B88" s="38"/>
      <c r="C88" s="190" t="s">
        <v>83</v>
      </c>
      <c r="D88" s="190" t="s">
        <v>138</v>
      </c>
      <c r="E88" s="191" t="s">
        <v>517</v>
      </c>
      <c r="F88" s="192" t="s">
        <v>518</v>
      </c>
      <c r="G88" s="193" t="s">
        <v>183</v>
      </c>
      <c r="H88" s="194">
        <v>13</v>
      </c>
      <c r="I88" s="195"/>
      <c r="J88" s="196">
        <f>ROUND(I88*H88,2)</f>
        <v>0</v>
      </c>
      <c r="K88" s="192" t="s">
        <v>347</v>
      </c>
      <c r="L88" s="58"/>
      <c r="M88" s="197" t="s">
        <v>21</v>
      </c>
      <c r="N88" s="198" t="s">
        <v>46</v>
      </c>
      <c r="O88" s="39"/>
      <c r="P88" s="199">
        <f>O88*H88</f>
        <v>0</v>
      </c>
      <c r="Q88" s="199">
        <v>0</v>
      </c>
      <c r="R88" s="199">
        <f>Q88*H88</f>
        <v>0</v>
      </c>
      <c r="S88" s="199">
        <v>0</v>
      </c>
      <c r="T88" s="200">
        <f>S88*H88</f>
        <v>0</v>
      </c>
      <c r="AR88" s="21" t="s">
        <v>142</v>
      </c>
      <c r="AT88" s="21" t="s">
        <v>138</v>
      </c>
      <c r="AU88" s="21" t="s">
        <v>85</v>
      </c>
      <c r="AY88" s="21" t="s">
        <v>135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21" t="s">
        <v>83</v>
      </c>
      <c r="BK88" s="201">
        <f>ROUND(I88*H88,2)</f>
        <v>0</v>
      </c>
      <c r="BL88" s="21" t="s">
        <v>142</v>
      </c>
      <c r="BM88" s="21" t="s">
        <v>519</v>
      </c>
    </row>
    <row r="89" spans="2:65" s="11" customFormat="1" ht="12">
      <c r="B89" s="212"/>
      <c r="C89" s="213"/>
      <c r="D89" s="214" t="s">
        <v>157</v>
      </c>
      <c r="E89" s="234" t="s">
        <v>21</v>
      </c>
      <c r="F89" s="215" t="s">
        <v>520</v>
      </c>
      <c r="G89" s="213"/>
      <c r="H89" s="216">
        <v>13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AT89" s="222" t="s">
        <v>157</v>
      </c>
      <c r="AU89" s="222" t="s">
        <v>85</v>
      </c>
      <c r="AV89" s="11" t="s">
        <v>85</v>
      </c>
      <c r="AW89" s="11" t="s">
        <v>39</v>
      </c>
      <c r="AX89" s="11" t="s">
        <v>83</v>
      </c>
      <c r="AY89" s="222" t="s">
        <v>135</v>
      </c>
    </row>
    <row r="90" spans="2:65" s="1" customFormat="1" ht="31.5" customHeight="1">
      <c r="B90" s="38"/>
      <c r="C90" s="190" t="s">
        <v>85</v>
      </c>
      <c r="D90" s="190" t="s">
        <v>138</v>
      </c>
      <c r="E90" s="191" t="s">
        <v>390</v>
      </c>
      <c r="F90" s="192" t="s">
        <v>391</v>
      </c>
      <c r="G90" s="193" t="s">
        <v>146</v>
      </c>
      <c r="H90" s="194">
        <v>65</v>
      </c>
      <c r="I90" s="195"/>
      <c r="J90" s="196">
        <f>ROUND(I90*H90,2)</f>
        <v>0</v>
      </c>
      <c r="K90" s="192" t="s">
        <v>347</v>
      </c>
      <c r="L90" s="58"/>
      <c r="M90" s="197" t="s">
        <v>21</v>
      </c>
      <c r="N90" s="198" t="s">
        <v>46</v>
      </c>
      <c r="O90" s="39"/>
      <c r="P90" s="199">
        <f>O90*H90</f>
        <v>0</v>
      </c>
      <c r="Q90" s="199">
        <v>0</v>
      </c>
      <c r="R90" s="199">
        <f>Q90*H90</f>
        <v>0</v>
      </c>
      <c r="S90" s="199">
        <v>0</v>
      </c>
      <c r="T90" s="200">
        <f>S90*H90</f>
        <v>0</v>
      </c>
      <c r="AR90" s="21" t="s">
        <v>142</v>
      </c>
      <c r="AT90" s="21" t="s">
        <v>138</v>
      </c>
      <c r="AU90" s="21" t="s">
        <v>85</v>
      </c>
      <c r="AY90" s="21" t="s">
        <v>135</v>
      </c>
      <c r="BE90" s="201">
        <f>IF(N90="základní",J90,0)</f>
        <v>0</v>
      </c>
      <c r="BF90" s="201">
        <f>IF(N90="snížená",J90,0)</f>
        <v>0</v>
      </c>
      <c r="BG90" s="201">
        <f>IF(N90="zákl. přenesená",J90,0)</f>
        <v>0</v>
      </c>
      <c r="BH90" s="201">
        <f>IF(N90="sníž. přenesená",J90,0)</f>
        <v>0</v>
      </c>
      <c r="BI90" s="201">
        <f>IF(N90="nulová",J90,0)</f>
        <v>0</v>
      </c>
      <c r="BJ90" s="21" t="s">
        <v>83</v>
      </c>
      <c r="BK90" s="201">
        <f>ROUND(I90*H90,2)</f>
        <v>0</v>
      </c>
      <c r="BL90" s="21" t="s">
        <v>142</v>
      </c>
      <c r="BM90" s="21" t="s">
        <v>521</v>
      </c>
    </row>
    <row r="91" spans="2:65" s="10" customFormat="1" ht="29.85" customHeight="1">
      <c r="B91" s="173"/>
      <c r="C91" s="174"/>
      <c r="D91" s="187" t="s">
        <v>74</v>
      </c>
      <c r="E91" s="188" t="s">
        <v>136</v>
      </c>
      <c r="F91" s="188" t="s">
        <v>137</v>
      </c>
      <c r="G91" s="174"/>
      <c r="H91" s="174"/>
      <c r="I91" s="177"/>
      <c r="J91" s="189">
        <f>BK91</f>
        <v>0</v>
      </c>
      <c r="K91" s="174"/>
      <c r="L91" s="179"/>
      <c r="M91" s="180"/>
      <c r="N91" s="181"/>
      <c r="O91" s="181"/>
      <c r="P91" s="182">
        <f>SUM(P92:P121)</f>
        <v>0</v>
      </c>
      <c r="Q91" s="181"/>
      <c r="R91" s="182">
        <f>SUM(R92:R121)</f>
        <v>2.7850904400000003</v>
      </c>
      <c r="S91" s="181"/>
      <c r="T91" s="183">
        <f>SUM(T92:T121)</f>
        <v>0</v>
      </c>
      <c r="AR91" s="184" t="s">
        <v>83</v>
      </c>
      <c r="AT91" s="185" t="s">
        <v>74</v>
      </c>
      <c r="AU91" s="185" t="s">
        <v>83</v>
      </c>
      <c r="AY91" s="184" t="s">
        <v>135</v>
      </c>
      <c r="BK91" s="186">
        <f>SUM(BK92:BK121)</f>
        <v>0</v>
      </c>
    </row>
    <row r="92" spans="2:65" s="1" customFormat="1" ht="22.5" customHeight="1">
      <c r="B92" s="38"/>
      <c r="C92" s="190" t="s">
        <v>148</v>
      </c>
      <c r="D92" s="190" t="s">
        <v>138</v>
      </c>
      <c r="E92" s="191" t="s">
        <v>139</v>
      </c>
      <c r="F92" s="192" t="s">
        <v>140</v>
      </c>
      <c r="G92" s="193" t="s">
        <v>141</v>
      </c>
      <c r="H92" s="194">
        <v>191</v>
      </c>
      <c r="I92" s="195"/>
      <c r="J92" s="196">
        <f>ROUND(I92*H92,2)</f>
        <v>0</v>
      </c>
      <c r="K92" s="192" t="s">
        <v>21</v>
      </c>
      <c r="L92" s="58"/>
      <c r="M92" s="197" t="s">
        <v>21</v>
      </c>
      <c r="N92" s="198" t="s">
        <v>46</v>
      </c>
      <c r="O92" s="39"/>
      <c r="P92" s="199">
        <f>O92*H92</f>
        <v>0</v>
      </c>
      <c r="Q92" s="199">
        <v>0</v>
      </c>
      <c r="R92" s="199">
        <f>Q92*H92</f>
        <v>0</v>
      </c>
      <c r="S92" s="199">
        <v>0</v>
      </c>
      <c r="T92" s="200">
        <f>S92*H92</f>
        <v>0</v>
      </c>
      <c r="AR92" s="21" t="s">
        <v>142</v>
      </c>
      <c r="AT92" s="21" t="s">
        <v>138</v>
      </c>
      <c r="AU92" s="21" t="s">
        <v>85</v>
      </c>
      <c r="AY92" s="21" t="s">
        <v>135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21" t="s">
        <v>83</v>
      </c>
      <c r="BK92" s="201">
        <f>ROUND(I92*H92,2)</f>
        <v>0</v>
      </c>
      <c r="BL92" s="21" t="s">
        <v>142</v>
      </c>
      <c r="BM92" s="21" t="s">
        <v>522</v>
      </c>
    </row>
    <row r="93" spans="2:65" s="1" customFormat="1" ht="22.5" customHeight="1">
      <c r="B93" s="38"/>
      <c r="C93" s="190" t="s">
        <v>142</v>
      </c>
      <c r="D93" s="190" t="s">
        <v>138</v>
      </c>
      <c r="E93" s="191" t="s">
        <v>144</v>
      </c>
      <c r="F93" s="192" t="s">
        <v>145</v>
      </c>
      <c r="G93" s="193" t="s">
        <v>146</v>
      </c>
      <c r="H93" s="194">
        <v>31</v>
      </c>
      <c r="I93" s="195"/>
      <c r="J93" s="196">
        <f>ROUND(I93*H93,2)</f>
        <v>0</v>
      </c>
      <c r="K93" s="192" t="s">
        <v>21</v>
      </c>
      <c r="L93" s="58"/>
      <c r="M93" s="197" t="s">
        <v>21</v>
      </c>
      <c r="N93" s="198" t="s">
        <v>46</v>
      </c>
      <c r="O93" s="39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AR93" s="21" t="s">
        <v>142</v>
      </c>
      <c r="AT93" s="21" t="s">
        <v>138</v>
      </c>
      <c r="AU93" s="21" t="s">
        <v>85</v>
      </c>
      <c r="AY93" s="21" t="s">
        <v>135</v>
      </c>
      <c r="BE93" s="201">
        <f>IF(N93="základní",J93,0)</f>
        <v>0</v>
      </c>
      <c r="BF93" s="201">
        <f>IF(N93="snížená",J93,0)</f>
        <v>0</v>
      </c>
      <c r="BG93" s="201">
        <f>IF(N93="zákl. přenesená",J93,0)</f>
        <v>0</v>
      </c>
      <c r="BH93" s="201">
        <f>IF(N93="sníž. přenesená",J93,0)</f>
        <v>0</v>
      </c>
      <c r="BI93" s="201">
        <f>IF(N93="nulová",J93,0)</f>
        <v>0</v>
      </c>
      <c r="BJ93" s="21" t="s">
        <v>83</v>
      </c>
      <c r="BK93" s="201">
        <f>ROUND(I93*H93,2)</f>
        <v>0</v>
      </c>
      <c r="BL93" s="21" t="s">
        <v>142</v>
      </c>
      <c r="BM93" s="21" t="s">
        <v>523</v>
      </c>
    </row>
    <row r="94" spans="2:65" s="1" customFormat="1" ht="22.5" customHeight="1">
      <c r="B94" s="38"/>
      <c r="C94" s="190" t="s">
        <v>159</v>
      </c>
      <c r="D94" s="190" t="s">
        <v>138</v>
      </c>
      <c r="E94" s="191" t="s">
        <v>149</v>
      </c>
      <c r="F94" s="192" t="s">
        <v>150</v>
      </c>
      <c r="G94" s="193" t="s">
        <v>141</v>
      </c>
      <c r="H94" s="194">
        <v>191</v>
      </c>
      <c r="I94" s="195"/>
      <c r="J94" s="196">
        <f>ROUND(I94*H94,2)</f>
        <v>0</v>
      </c>
      <c r="K94" s="192" t="s">
        <v>21</v>
      </c>
      <c r="L94" s="58"/>
      <c r="M94" s="197" t="s">
        <v>21</v>
      </c>
      <c r="N94" s="198" t="s">
        <v>46</v>
      </c>
      <c r="O94" s="39"/>
      <c r="P94" s="199">
        <f>O94*H94</f>
        <v>0</v>
      </c>
      <c r="Q94" s="199">
        <v>0</v>
      </c>
      <c r="R94" s="199">
        <f>Q94*H94</f>
        <v>0</v>
      </c>
      <c r="S94" s="199">
        <v>0</v>
      </c>
      <c r="T94" s="200">
        <f>S94*H94</f>
        <v>0</v>
      </c>
      <c r="AR94" s="21" t="s">
        <v>142</v>
      </c>
      <c r="AT94" s="21" t="s">
        <v>138</v>
      </c>
      <c r="AU94" s="21" t="s">
        <v>85</v>
      </c>
      <c r="AY94" s="21" t="s">
        <v>135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21" t="s">
        <v>83</v>
      </c>
      <c r="BK94" s="201">
        <f>ROUND(I94*H94,2)</f>
        <v>0</v>
      </c>
      <c r="BL94" s="21" t="s">
        <v>142</v>
      </c>
      <c r="BM94" s="21" t="s">
        <v>524</v>
      </c>
    </row>
    <row r="95" spans="2:65" s="1" customFormat="1" ht="22.5" customHeight="1">
      <c r="B95" s="38"/>
      <c r="C95" s="202" t="s">
        <v>164</v>
      </c>
      <c r="D95" s="202" t="s">
        <v>152</v>
      </c>
      <c r="E95" s="203" t="s">
        <v>396</v>
      </c>
      <c r="F95" s="204" t="s">
        <v>397</v>
      </c>
      <c r="G95" s="205" t="s">
        <v>141</v>
      </c>
      <c r="H95" s="206">
        <v>8.5649999999999995</v>
      </c>
      <c r="I95" s="207"/>
      <c r="J95" s="208">
        <f>ROUND(I95*H95,2)</f>
        <v>0</v>
      </c>
      <c r="K95" s="204" t="s">
        <v>21</v>
      </c>
      <c r="L95" s="209"/>
      <c r="M95" s="210" t="s">
        <v>21</v>
      </c>
      <c r="N95" s="211" t="s">
        <v>46</v>
      </c>
      <c r="O95" s="39"/>
      <c r="P95" s="199">
        <f>O95*H95</f>
        <v>0</v>
      </c>
      <c r="Q95" s="199">
        <v>4.0800000000000003E-3</v>
      </c>
      <c r="R95" s="199">
        <f>Q95*H95</f>
        <v>3.4945200000000003E-2</v>
      </c>
      <c r="S95" s="199">
        <v>0</v>
      </c>
      <c r="T95" s="200">
        <f>S95*H95</f>
        <v>0</v>
      </c>
      <c r="AR95" s="21" t="s">
        <v>155</v>
      </c>
      <c r="AT95" s="21" t="s">
        <v>152</v>
      </c>
      <c r="AU95" s="21" t="s">
        <v>85</v>
      </c>
      <c r="AY95" s="21" t="s">
        <v>135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21" t="s">
        <v>83</v>
      </c>
      <c r="BK95" s="201">
        <f>ROUND(I95*H95,2)</f>
        <v>0</v>
      </c>
      <c r="BL95" s="21" t="s">
        <v>142</v>
      </c>
      <c r="BM95" s="21" t="s">
        <v>525</v>
      </c>
    </row>
    <row r="96" spans="2:65" s="11" customFormat="1" ht="12">
      <c r="B96" s="212"/>
      <c r="C96" s="213"/>
      <c r="D96" s="214" t="s">
        <v>157</v>
      </c>
      <c r="E96" s="213"/>
      <c r="F96" s="215" t="s">
        <v>526</v>
      </c>
      <c r="G96" s="213"/>
      <c r="H96" s="216">
        <v>8.5649999999999995</v>
      </c>
      <c r="I96" s="217"/>
      <c r="J96" s="213"/>
      <c r="K96" s="213"/>
      <c r="L96" s="218"/>
      <c r="M96" s="219"/>
      <c r="N96" s="220"/>
      <c r="O96" s="220"/>
      <c r="P96" s="220"/>
      <c r="Q96" s="220"/>
      <c r="R96" s="220"/>
      <c r="S96" s="220"/>
      <c r="T96" s="221"/>
      <c r="AT96" s="222" t="s">
        <v>157</v>
      </c>
      <c r="AU96" s="222" t="s">
        <v>85</v>
      </c>
      <c r="AV96" s="11" t="s">
        <v>85</v>
      </c>
      <c r="AW96" s="11" t="s">
        <v>6</v>
      </c>
      <c r="AX96" s="11" t="s">
        <v>83</v>
      </c>
      <c r="AY96" s="222" t="s">
        <v>135</v>
      </c>
    </row>
    <row r="97" spans="2:65" s="1" customFormat="1" ht="22.5" customHeight="1">
      <c r="B97" s="38"/>
      <c r="C97" s="202" t="s">
        <v>170</v>
      </c>
      <c r="D97" s="202" t="s">
        <v>152</v>
      </c>
      <c r="E97" s="203" t="s">
        <v>527</v>
      </c>
      <c r="F97" s="204" t="s">
        <v>528</v>
      </c>
      <c r="G97" s="205" t="s">
        <v>141</v>
      </c>
      <c r="H97" s="206">
        <v>177.428</v>
      </c>
      <c r="I97" s="207"/>
      <c r="J97" s="208">
        <f>ROUND(I97*H97,2)</f>
        <v>0</v>
      </c>
      <c r="K97" s="204" t="s">
        <v>21</v>
      </c>
      <c r="L97" s="209"/>
      <c r="M97" s="210" t="s">
        <v>21</v>
      </c>
      <c r="N97" s="211" t="s">
        <v>46</v>
      </c>
      <c r="O97" s="39"/>
      <c r="P97" s="199">
        <f>O97*H97</f>
        <v>0</v>
      </c>
      <c r="Q97" s="199">
        <v>4.0800000000000003E-3</v>
      </c>
      <c r="R97" s="199">
        <f>Q97*H97</f>
        <v>0.72390624000000003</v>
      </c>
      <c r="S97" s="199">
        <v>0</v>
      </c>
      <c r="T97" s="200">
        <f>S97*H97</f>
        <v>0</v>
      </c>
      <c r="AR97" s="21" t="s">
        <v>155</v>
      </c>
      <c r="AT97" s="21" t="s">
        <v>152</v>
      </c>
      <c r="AU97" s="21" t="s">
        <v>85</v>
      </c>
      <c r="AY97" s="21" t="s">
        <v>135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21" t="s">
        <v>83</v>
      </c>
      <c r="BK97" s="201">
        <f>ROUND(I97*H97,2)</f>
        <v>0</v>
      </c>
      <c r="BL97" s="21" t="s">
        <v>142</v>
      </c>
      <c r="BM97" s="21" t="s">
        <v>529</v>
      </c>
    </row>
    <row r="98" spans="2:65" s="11" customFormat="1" ht="12">
      <c r="B98" s="212"/>
      <c r="C98" s="213"/>
      <c r="D98" s="214" t="s">
        <v>157</v>
      </c>
      <c r="E98" s="213"/>
      <c r="F98" s="215" t="s">
        <v>530</v>
      </c>
      <c r="G98" s="213"/>
      <c r="H98" s="216">
        <v>177.428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1"/>
      <c r="AT98" s="222" t="s">
        <v>157</v>
      </c>
      <c r="AU98" s="222" t="s">
        <v>85</v>
      </c>
      <c r="AV98" s="11" t="s">
        <v>85</v>
      </c>
      <c r="AW98" s="11" t="s">
        <v>6</v>
      </c>
      <c r="AX98" s="11" t="s">
        <v>83</v>
      </c>
      <c r="AY98" s="222" t="s">
        <v>135</v>
      </c>
    </row>
    <row r="99" spans="2:65" s="1" customFormat="1" ht="22.5" customHeight="1">
      <c r="B99" s="38"/>
      <c r="C99" s="202" t="s">
        <v>155</v>
      </c>
      <c r="D99" s="202" t="s">
        <v>152</v>
      </c>
      <c r="E99" s="203" t="s">
        <v>404</v>
      </c>
      <c r="F99" s="204" t="s">
        <v>405</v>
      </c>
      <c r="G99" s="205" t="s">
        <v>141</v>
      </c>
      <c r="H99" s="206">
        <v>47.722000000000001</v>
      </c>
      <c r="I99" s="207"/>
      <c r="J99" s="208">
        <f>ROUND(I99*H99,2)</f>
        <v>0</v>
      </c>
      <c r="K99" s="204" t="s">
        <v>21</v>
      </c>
      <c r="L99" s="209"/>
      <c r="M99" s="210" t="s">
        <v>21</v>
      </c>
      <c r="N99" s="211" t="s">
        <v>46</v>
      </c>
      <c r="O99" s="39"/>
      <c r="P99" s="199">
        <f>O99*H99</f>
        <v>0</v>
      </c>
      <c r="Q99" s="199">
        <v>4.0800000000000003E-3</v>
      </c>
      <c r="R99" s="199">
        <f>Q99*H99</f>
        <v>0.19470576000000001</v>
      </c>
      <c r="S99" s="199">
        <v>0</v>
      </c>
      <c r="T99" s="200">
        <f>S99*H99</f>
        <v>0</v>
      </c>
      <c r="AR99" s="21" t="s">
        <v>155</v>
      </c>
      <c r="AT99" s="21" t="s">
        <v>152</v>
      </c>
      <c r="AU99" s="21" t="s">
        <v>85</v>
      </c>
      <c r="AY99" s="21" t="s">
        <v>135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21" t="s">
        <v>83</v>
      </c>
      <c r="BK99" s="201">
        <f>ROUND(I99*H99,2)</f>
        <v>0</v>
      </c>
      <c r="BL99" s="21" t="s">
        <v>142</v>
      </c>
      <c r="BM99" s="21" t="s">
        <v>531</v>
      </c>
    </row>
    <row r="100" spans="2:65" s="11" customFormat="1" ht="12">
      <c r="B100" s="212"/>
      <c r="C100" s="213"/>
      <c r="D100" s="214" t="s">
        <v>157</v>
      </c>
      <c r="E100" s="213"/>
      <c r="F100" s="215" t="s">
        <v>532</v>
      </c>
      <c r="G100" s="213"/>
      <c r="H100" s="216">
        <v>47.722000000000001</v>
      </c>
      <c r="I100" s="217"/>
      <c r="J100" s="213"/>
      <c r="K100" s="213"/>
      <c r="L100" s="218"/>
      <c r="M100" s="219"/>
      <c r="N100" s="220"/>
      <c r="O100" s="220"/>
      <c r="P100" s="220"/>
      <c r="Q100" s="220"/>
      <c r="R100" s="220"/>
      <c r="S100" s="220"/>
      <c r="T100" s="221"/>
      <c r="AT100" s="222" t="s">
        <v>157</v>
      </c>
      <c r="AU100" s="222" t="s">
        <v>85</v>
      </c>
      <c r="AV100" s="11" t="s">
        <v>85</v>
      </c>
      <c r="AW100" s="11" t="s">
        <v>6</v>
      </c>
      <c r="AX100" s="11" t="s">
        <v>83</v>
      </c>
      <c r="AY100" s="222" t="s">
        <v>135</v>
      </c>
    </row>
    <row r="101" spans="2:65" s="1" customFormat="1" ht="22.5" customHeight="1">
      <c r="B101" s="38"/>
      <c r="C101" s="190" t="s">
        <v>180</v>
      </c>
      <c r="D101" s="190" t="s">
        <v>138</v>
      </c>
      <c r="E101" s="191" t="s">
        <v>165</v>
      </c>
      <c r="F101" s="192" t="s">
        <v>166</v>
      </c>
      <c r="G101" s="193" t="s">
        <v>146</v>
      </c>
      <c r="H101" s="194">
        <v>62</v>
      </c>
      <c r="I101" s="195"/>
      <c r="J101" s="196">
        <f>ROUND(I101*H101,2)</f>
        <v>0</v>
      </c>
      <c r="K101" s="192" t="s">
        <v>21</v>
      </c>
      <c r="L101" s="58"/>
      <c r="M101" s="197" t="s">
        <v>21</v>
      </c>
      <c r="N101" s="198" t="s">
        <v>46</v>
      </c>
      <c r="O101" s="39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AR101" s="21" t="s">
        <v>142</v>
      </c>
      <c r="AT101" s="21" t="s">
        <v>138</v>
      </c>
      <c r="AU101" s="21" t="s">
        <v>85</v>
      </c>
      <c r="AY101" s="21" t="s">
        <v>135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21" t="s">
        <v>83</v>
      </c>
      <c r="BK101" s="201">
        <f>ROUND(I101*H101,2)</f>
        <v>0</v>
      </c>
      <c r="BL101" s="21" t="s">
        <v>142</v>
      </c>
      <c r="BM101" s="21" t="s">
        <v>533</v>
      </c>
    </row>
    <row r="102" spans="2:65" s="1" customFormat="1" ht="24">
      <c r="B102" s="38"/>
      <c r="C102" s="60"/>
      <c r="D102" s="214" t="s">
        <v>168</v>
      </c>
      <c r="E102" s="60"/>
      <c r="F102" s="223" t="s">
        <v>169</v>
      </c>
      <c r="G102" s="60"/>
      <c r="H102" s="60"/>
      <c r="I102" s="160"/>
      <c r="J102" s="60"/>
      <c r="K102" s="60"/>
      <c r="L102" s="58"/>
      <c r="M102" s="224"/>
      <c r="N102" s="39"/>
      <c r="O102" s="39"/>
      <c r="P102" s="39"/>
      <c r="Q102" s="39"/>
      <c r="R102" s="39"/>
      <c r="S102" s="39"/>
      <c r="T102" s="75"/>
      <c r="AT102" s="21" t="s">
        <v>168</v>
      </c>
      <c r="AU102" s="21" t="s">
        <v>85</v>
      </c>
    </row>
    <row r="103" spans="2:65" s="1" customFormat="1" ht="22.5" customHeight="1">
      <c r="B103" s="38"/>
      <c r="C103" s="202" t="s">
        <v>186</v>
      </c>
      <c r="D103" s="202" t="s">
        <v>152</v>
      </c>
      <c r="E103" s="203" t="s">
        <v>171</v>
      </c>
      <c r="F103" s="204" t="s">
        <v>172</v>
      </c>
      <c r="G103" s="205" t="s">
        <v>173</v>
      </c>
      <c r="H103" s="206">
        <v>3.2000000000000001E-2</v>
      </c>
      <c r="I103" s="207"/>
      <c r="J103" s="208">
        <f>ROUND(I103*H103,2)</f>
        <v>0</v>
      </c>
      <c r="K103" s="204" t="s">
        <v>21</v>
      </c>
      <c r="L103" s="209"/>
      <c r="M103" s="210" t="s">
        <v>21</v>
      </c>
      <c r="N103" s="211" t="s">
        <v>46</v>
      </c>
      <c r="O103" s="39"/>
      <c r="P103" s="199">
        <f>O103*H103</f>
        <v>0</v>
      </c>
      <c r="Q103" s="199">
        <v>1.09E-3</v>
      </c>
      <c r="R103" s="199">
        <f>Q103*H103</f>
        <v>3.4880000000000005E-5</v>
      </c>
      <c r="S103" s="199">
        <v>0</v>
      </c>
      <c r="T103" s="200">
        <f>S103*H103</f>
        <v>0</v>
      </c>
      <c r="AR103" s="21" t="s">
        <v>155</v>
      </c>
      <c r="AT103" s="21" t="s">
        <v>152</v>
      </c>
      <c r="AU103" s="21" t="s">
        <v>85</v>
      </c>
      <c r="AY103" s="21" t="s">
        <v>135</v>
      </c>
      <c r="BE103" s="201">
        <f>IF(N103="základní",J103,0)</f>
        <v>0</v>
      </c>
      <c r="BF103" s="201">
        <f>IF(N103="snížená",J103,0)</f>
        <v>0</v>
      </c>
      <c r="BG103" s="201">
        <f>IF(N103="zákl. přenesená",J103,0)</f>
        <v>0</v>
      </c>
      <c r="BH103" s="201">
        <f>IF(N103="sníž. přenesená",J103,0)</f>
        <v>0</v>
      </c>
      <c r="BI103" s="201">
        <f>IF(N103="nulová",J103,0)</f>
        <v>0</v>
      </c>
      <c r="BJ103" s="21" t="s">
        <v>83</v>
      </c>
      <c r="BK103" s="201">
        <f>ROUND(I103*H103,2)</f>
        <v>0</v>
      </c>
      <c r="BL103" s="21" t="s">
        <v>142</v>
      </c>
      <c r="BM103" s="21" t="s">
        <v>534</v>
      </c>
    </row>
    <row r="104" spans="2:65" s="1" customFormat="1" ht="24">
      <c r="B104" s="38"/>
      <c r="C104" s="60"/>
      <c r="D104" s="225" t="s">
        <v>168</v>
      </c>
      <c r="E104" s="60"/>
      <c r="F104" s="226" t="s">
        <v>175</v>
      </c>
      <c r="G104" s="60"/>
      <c r="H104" s="60"/>
      <c r="I104" s="160"/>
      <c r="J104" s="60"/>
      <c r="K104" s="60"/>
      <c r="L104" s="58"/>
      <c r="M104" s="224"/>
      <c r="N104" s="39"/>
      <c r="O104" s="39"/>
      <c r="P104" s="39"/>
      <c r="Q104" s="39"/>
      <c r="R104" s="39"/>
      <c r="S104" s="39"/>
      <c r="T104" s="75"/>
      <c r="AT104" s="21" t="s">
        <v>168</v>
      </c>
      <c r="AU104" s="21" t="s">
        <v>85</v>
      </c>
    </row>
    <row r="105" spans="2:65" s="11" customFormat="1" ht="12">
      <c r="B105" s="212"/>
      <c r="C105" s="213"/>
      <c r="D105" s="214" t="s">
        <v>157</v>
      </c>
      <c r="E105" s="213"/>
      <c r="F105" s="215" t="s">
        <v>535</v>
      </c>
      <c r="G105" s="213"/>
      <c r="H105" s="216">
        <v>3.2000000000000001E-2</v>
      </c>
      <c r="I105" s="217"/>
      <c r="J105" s="213"/>
      <c r="K105" s="213"/>
      <c r="L105" s="218"/>
      <c r="M105" s="219"/>
      <c r="N105" s="220"/>
      <c r="O105" s="220"/>
      <c r="P105" s="220"/>
      <c r="Q105" s="220"/>
      <c r="R105" s="220"/>
      <c r="S105" s="220"/>
      <c r="T105" s="221"/>
      <c r="AT105" s="222" t="s">
        <v>157</v>
      </c>
      <c r="AU105" s="222" t="s">
        <v>85</v>
      </c>
      <c r="AV105" s="11" t="s">
        <v>85</v>
      </c>
      <c r="AW105" s="11" t="s">
        <v>6</v>
      </c>
      <c r="AX105" s="11" t="s">
        <v>83</v>
      </c>
      <c r="AY105" s="222" t="s">
        <v>135</v>
      </c>
    </row>
    <row r="106" spans="2:65" s="1" customFormat="1" ht="22.5" customHeight="1">
      <c r="B106" s="38"/>
      <c r="C106" s="190" t="s">
        <v>191</v>
      </c>
      <c r="D106" s="190" t="s">
        <v>138</v>
      </c>
      <c r="E106" s="191" t="s">
        <v>177</v>
      </c>
      <c r="F106" s="192" t="s">
        <v>178</v>
      </c>
      <c r="G106" s="193" t="s">
        <v>146</v>
      </c>
      <c r="H106" s="194">
        <v>31</v>
      </c>
      <c r="I106" s="195"/>
      <c r="J106" s="196">
        <f>ROUND(I106*H106,2)</f>
        <v>0</v>
      </c>
      <c r="K106" s="192" t="s">
        <v>21</v>
      </c>
      <c r="L106" s="58"/>
      <c r="M106" s="197" t="s">
        <v>21</v>
      </c>
      <c r="N106" s="198" t="s">
        <v>46</v>
      </c>
      <c r="O106" s="39"/>
      <c r="P106" s="199">
        <f>O106*H106</f>
        <v>0</v>
      </c>
      <c r="Q106" s="199">
        <v>0</v>
      </c>
      <c r="R106" s="199">
        <f>Q106*H106</f>
        <v>0</v>
      </c>
      <c r="S106" s="199">
        <v>0</v>
      </c>
      <c r="T106" s="200">
        <f>S106*H106</f>
        <v>0</v>
      </c>
      <c r="AR106" s="21" t="s">
        <v>142</v>
      </c>
      <c r="AT106" s="21" t="s">
        <v>138</v>
      </c>
      <c r="AU106" s="21" t="s">
        <v>85</v>
      </c>
      <c r="AY106" s="21" t="s">
        <v>135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21" t="s">
        <v>83</v>
      </c>
      <c r="BK106" s="201">
        <f>ROUND(I106*H106,2)</f>
        <v>0</v>
      </c>
      <c r="BL106" s="21" t="s">
        <v>142</v>
      </c>
      <c r="BM106" s="21" t="s">
        <v>536</v>
      </c>
    </row>
    <row r="107" spans="2:65" s="1" customFormat="1" ht="22.5" customHeight="1">
      <c r="B107" s="38"/>
      <c r="C107" s="202" t="s">
        <v>198</v>
      </c>
      <c r="D107" s="202" t="s">
        <v>152</v>
      </c>
      <c r="E107" s="203" t="s">
        <v>181</v>
      </c>
      <c r="F107" s="204" t="s">
        <v>182</v>
      </c>
      <c r="G107" s="205" t="s">
        <v>183</v>
      </c>
      <c r="H107" s="206">
        <v>5.4379999999999997</v>
      </c>
      <c r="I107" s="207"/>
      <c r="J107" s="208">
        <f>ROUND(I107*H107,2)</f>
        <v>0</v>
      </c>
      <c r="K107" s="204" t="s">
        <v>21</v>
      </c>
      <c r="L107" s="209"/>
      <c r="M107" s="210" t="s">
        <v>21</v>
      </c>
      <c r="N107" s="211" t="s">
        <v>46</v>
      </c>
      <c r="O107" s="39"/>
      <c r="P107" s="199">
        <f>O107*H107</f>
        <v>0</v>
      </c>
      <c r="Q107" s="199">
        <v>0.28504000000000002</v>
      </c>
      <c r="R107" s="199">
        <f>Q107*H107</f>
        <v>1.5500475199999999</v>
      </c>
      <c r="S107" s="199">
        <v>0</v>
      </c>
      <c r="T107" s="200">
        <f>S107*H107</f>
        <v>0</v>
      </c>
      <c r="AR107" s="21" t="s">
        <v>155</v>
      </c>
      <c r="AT107" s="21" t="s">
        <v>152</v>
      </c>
      <c r="AU107" s="21" t="s">
        <v>85</v>
      </c>
      <c r="AY107" s="21" t="s">
        <v>135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21" t="s">
        <v>83</v>
      </c>
      <c r="BK107" s="201">
        <f>ROUND(I107*H107,2)</f>
        <v>0</v>
      </c>
      <c r="BL107" s="21" t="s">
        <v>142</v>
      </c>
      <c r="BM107" s="21" t="s">
        <v>537</v>
      </c>
    </row>
    <row r="108" spans="2:65" s="11" customFormat="1" ht="12">
      <c r="B108" s="212"/>
      <c r="C108" s="213"/>
      <c r="D108" s="214" t="s">
        <v>157</v>
      </c>
      <c r="E108" s="213"/>
      <c r="F108" s="215" t="s">
        <v>538</v>
      </c>
      <c r="G108" s="213"/>
      <c r="H108" s="216">
        <v>5.4379999999999997</v>
      </c>
      <c r="I108" s="217"/>
      <c r="J108" s="213"/>
      <c r="K108" s="213"/>
      <c r="L108" s="218"/>
      <c r="M108" s="219"/>
      <c r="N108" s="220"/>
      <c r="O108" s="220"/>
      <c r="P108" s="220"/>
      <c r="Q108" s="220"/>
      <c r="R108" s="220"/>
      <c r="S108" s="220"/>
      <c r="T108" s="221"/>
      <c r="AT108" s="222" t="s">
        <v>157</v>
      </c>
      <c r="AU108" s="222" t="s">
        <v>85</v>
      </c>
      <c r="AV108" s="11" t="s">
        <v>85</v>
      </c>
      <c r="AW108" s="11" t="s">
        <v>6</v>
      </c>
      <c r="AX108" s="11" t="s">
        <v>83</v>
      </c>
      <c r="AY108" s="222" t="s">
        <v>135</v>
      </c>
    </row>
    <row r="109" spans="2:65" s="1" customFormat="1" ht="22.5" customHeight="1">
      <c r="B109" s="38"/>
      <c r="C109" s="190" t="s">
        <v>203</v>
      </c>
      <c r="D109" s="190" t="s">
        <v>138</v>
      </c>
      <c r="E109" s="191" t="s">
        <v>187</v>
      </c>
      <c r="F109" s="192" t="s">
        <v>188</v>
      </c>
      <c r="G109" s="193" t="s">
        <v>189</v>
      </c>
      <c r="H109" s="194">
        <v>2E-3</v>
      </c>
      <c r="I109" s="195"/>
      <c r="J109" s="196">
        <f>ROUND(I109*H109,2)</f>
        <v>0</v>
      </c>
      <c r="K109" s="192" t="s">
        <v>21</v>
      </c>
      <c r="L109" s="58"/>
      <c r="M109" s="197" t="s">
        <v>21</v>
      </c>
      <c r="N109" s="198" t="s">
        <v>46</v>
      </c>
      <c r="O109" s="39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AR109" s="21" t="s">
        <v>142</v>
      </c>
      <c r="AT109" s="21" t="s">
        <v>138</v>
      </c>
      <c r="AU109" s="21" t="s">
        <v>85</v>
      </c>
      <c r="AY109" s="21" t="s">
        <v>135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21" t="s">
        <v>83</v>
      </c>
      <c r="BK109" s="201">
        <f>ROUND(I109*H109,2)</f>
        <v>0</v>
      </c>
      <c r="BL109" s="21" t="s">
        <v>142</v>
      </c>
      <c r="BM109" s="21" t="s">
        <v>539</v>
      </c>
    </row>
    <row r="110" spans="2:65" s="1" customFormat="1" ht="22.5" customHeight="1">
      <c r="B110" s="38"/>
      <c r="C110" s="202" t="s">
        <v>207</v>
      </c>
      <c r="D110" s="202" t="s">
        <v>152</v>
      </c>
      <c r="E110" s="203" t="s">
        <v>192</v>
      </c>
      <c r="F110" s="204" t="s">
        <v>193</v>
      </c>
      <c r="G110" s="205" t="s">
        <v>194</v>
      </c>
      <c r="H110" s="206">
        <v>225.64400000000001</v>
      </c>
      <c r="I110" s="207"/>
      <c r="J110" s="208">
        <f>ROUND(I110*H110,2)</f>
        <v>0</v>
      </c>
      <c r="K110" s="204" t="s">
        <v>21</v>
      </c>
      <c r="L110" s="209"/>
      <c r="M110" s="210" t="s">
        <v>21</v>
      </c>
      <c r="N110" s="211" t="s">
        <v>46</v>
      </c>
      <c r="O110" s="39"/>
      <c r="P110" s="199">
        <f>O110*H110</f>
        <v>0</v>
      </c>
      <c r="Q110" s="199">
        <v>1.0000000000000001E-5</v>
      </c>
      <c r="R110" s="199">
        <f>Q110*H110</f>
        <v>2.2564400000000002E-3</v>
      </c>
      <c r="S110" s="199">
        <v>0</v>
      </c>
      <c r="T110" s="200">
        <f>S110*H110</f>
        <v>0</v>
      </c>
      <c r="AR110" s="21" t="s">
        <v>155</v>
      </c>
      <c r="AT110" s="21" t="s">
        <v>152</v>
      </c>
      <c r="AU110" s="21" t="s">
        <v>85</v>
      </c>
      <c r="AY110" s="21" t="s">
        <v>135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21" t="s">
        <v>83</v>
      </c>
      <c r="BK110" s="201">
        <f>ROUND(I110*H110,2)</f>
        <v>0</v>
      </c>
      <c r="BL110" s="21" t="s">
        <v>142</v>
      </c>
      <c r="BM110" s="21" t="s">
        <v>540</v>
      </c>
    </row>
    <row r="111" spans="2:65" s="1" customFormat="1" ht="24">
      <c r="B111" s="38"/>
      <c r="C111" s="60"/>
      <c r="D111" s="225" t="s">
        <v>168</v>
      </c>
      <c r="E111" s="60"/>
      <c r="F111" s="226" t="s">
        <v>196</v>
      </c>
      <c r="G111" s="60"/>
      <c r="H111" s="60"/>
      <c r="I111" s="160"/>
      <c r="J111" s="60"/>
      <c r="K111" s="60"/>
      <c r="L111" s="58"/>
      <c r="M111" s="224"/>
      <c r="N111" s="39"/>
      <c r="O111" s="39"/>
      <c r="P111" s="39"/>
      <c r="Q111" s="39"/>
      <c r="R111" s="39"/>
      <c r="S111" s="39"/>
      <c r="T111" s="75"/>
      <c r="AT111" s="21" t="s">
        <v>168</v>
      </c>
      <c r="AU111" s="21" t="s">
        <v>85</v>
      </c>
    </row>
    <row r="112" spans="2:65" s="11" customFormat="1" ht="12">
      <c r="B112" s="212"/>
      <c r="C112" s="213"/>
      <c r="D112" s="214" t="s">
        <v>157</v>
      </c>
      <c r="E112" s="213"/>
      <c r="F112" s="215" t="s">
        <v>541</v>
      </c>
      <c r="G112" s="213"/>
      <c r="H112" s="216">
        <v>225.64400000000001</v>
      </c>
      <c r="I112" s="217"/>
      <c r="J112" s="213"/>
      <c r="K112" s="213"/>
      <c r="L112" s="218"/>
      <c r="M112" s="219"/>
      <c r="N112" s="220"/>
      <c r="O112" s="220"/>
      <c r="P112" s="220"/>
      <c r="Q112" s="220"/>
      <c r="R112" s="220"/>
      <c r="S112" s="220"/>
      <c r="T112" s="221"/>
      <c r="AT112" s="222" t="s">
        <v>157</v>
      </c>
      <c r="AU112" s="222" t="s">
        <v>85</v>
      </c>
      <c r="AV112" s="11" t="s">
        <v>85</v>
      </c>
      <c r="AW112" s="11" t="s">
        <v>6</v>
      </c>
      <c r="AX112" s="11" t="s">
        <v>83</v>
      </c>
      <c r="AY112" s="222" t="s">
        <v>135</v>
      </c>
    </row>
    <row r="113" spans="2:65" s="1" customFormat="1" ht="22.5" customHeight="1">
      <c r="B113" s="38"/>
      <c r="C113" s="190" t="s">
        <v>10</v>
      </c>
      <c r="D113" s="190" t="s">
        <v>138</v>
      </c>
      <c r="E113" s="191" t="s">
        <v>199</v>
      </c>
      <c r="F113" s="192" t="s">
        <v>200</v>
      </c>
      <c r="G113" s="193" t="s">
        <v>201</v>
      </c>
      <c r="H113" s="194">
        <v>52.7</v>
      </c>
      <c r="I113" s="195"/>
      <c r="J113" s="196">
        <f t="shared" ref="J113:J119" si="0">ROUND(I113*H113,2)</f>
        <v>0</v>
      </c>
      <c r="K113" s="192" t="s">
        <v>21</v>
      </c>
      <c r="L113" s="58"/>
      <c r="M113" s="197" t="s">
        <v>21</v>
      </c>
      <c r="N113" s="198" t="s">
        <v>46</v>
      </c>
      <c r="O113" s="39"/>
      <c r="P113" s="199">
        <f t="shared" ref="P113:P119" si="1">O113*H113</f>
        <v>0</v>
      </c>
      <c r="Q113" s="199">
        <v>0</v>
      </c>
      <c r="R113" s="199">
        <f t="shared" ref="R113:R119" si="2">Q113*H113</f>
        <v>0</v>
      </c>
      <c r="S113" s="199">
        <v>0</v>
      </c>
      <c r="T113" s="200">
        <f t="shared" ref="T113:T119" si="3">S113*H113</f>
        <v>0</v>
      </c>
      <c r="AR113" s="21" t="s">
        <v>142</v>
      </c>
      <c r="AT113" s="21" t="s">
        <v>138</v>
      </c>
      <c r="AU113" s="21" t="s">
        <v>85</v>
      </c>
      <c r="AY113" s="21" t="s">
        <v>135</v>
      </c>
      <c r="BE113" s="201">
        <f t="shared" ref="BE113:BE119" si="4">IF(N113="základní",J113,0)</f>
        <v>0</v>
      </c>
      <c r="BF113" s="201">
        <f t="shared" ref="BF113:BF119" si="5">IF(N113="snížená",J113,0)</f>
        <v>0</v>
      </c>
      <c r="BG113" s="201">
        <f t="shared" ref="BG113:BG119" si="6">IF(N113="zákl. přenesená",J113,0)</f>
        <v>0</v>
      </c>
      <c r="BH113" s="201">
        <f t="shared" ref="BH113:BH119" si="7">IF(N113="sníž. přenesená",J113,0)</f>
        <v>0</v>
      </c>
      <c r="BI113" s="201">
        <f t="shared" ref="BI113:BI119" si="8">IF(N113="nulová",J113,0)</f>
        <v>0</v>
      </c>
      <c r="BJ113" s="21" t="s">
        <v>83</v>
      </c>
      <c r="BK113" s="201">
        <f t="shared" ref="BK113:BK119" si="9">ROUND(I113*H113,2)</f>
        <v>0</v>
      </c>
      <c r="BL113" s="21" t="s">
        <v>142</v>
      </c>
      <c r="BM113" s="21" t="s">
        <v>542</v>
      </c>
    </row>
    <row r="114" spans="2:65" s="1" customFormat="1" ht="22.5" customHeight="1">
      <c r="B114" s="38"/>
      <c r="C114" s="190" t="s">
        <v>214</v>
      </c>
      <c r="D114" s="190" t="s">
        <v>138</v>
      </c>
      <c r="E114" s="191" t="s">
        <v>204</v>
      </c>
      <c r="F114" s="192" t="s">
        <v>205</v>
      </c>
      <c r="G114" s="193" t="s">
        <v>146</v>
      </c>
      <c r="H114" s="194">
        <v>1.55</v>
      </c>
      <c r="I114" s="195"/>
      <c r="J114" s="196">
        <f t="shared" si="0"/>
        <v>0</v>
      </c>
      <c r="K114" s="192" t="s">
        <v>21</v>
      </c>
      <c r="L114" s="58"/>
      <c r="M114" s="197" t="s">
        <v>21</v>
      </c>
      <c r="N114" s="198" t="s">
        <v>46</v>
      </c>
      <c r="O114" s="39"/>
      <c r="P114" s="199">
        <f t="shared" si="1"/>
        <v>0</v>
      </c>
      <c r="Q114" s="199">
        <v>0</v>
      </c>
      <c r="R114" s="199">
        <f t="shared" si="2"/>
        <v>0</v>
      </c>
      <c r="S114" s="199">
        <v>0</v>
      </c>
      <c r="T114" s="200">
        <f t="shared" si="3"/>
        <v>0</v>
      </c>
      <c r="AR114" s="21" t="s">
        <v>142</v>
      </c>
      <c r="AT114" s="21" t="s">
        <v>138</v>
      </c>
      <c r="AU114" s="21" t="s">
        <v>85</v>
      </c>
      <c r="AY114" s="21" t="s">
        <v>135</v>
      </c>
      <c r="BE114" s="201">
        <f t="shared" si="4"/>
        <v>0</v>
      </c>
      <c r="BF114" s="201">
        <f t="shared" si="5"/>
        <v>0</v>
      </c>
      <c r="BG114" s="201">
        <f t="shared" si="6"/>
        <v>0</v>
      </c>
      <c r="BH114" s="201">
        <f t="shared" si="7"/>
        <v>0</v>
      </c>
      <c r="BI114" s="201">
        <f t="shared" si="8"/>
        <v>0</v>
      </c>
      <c r="BJ114" s="21" t="s">
        <v>83</v>
      </c>
      <c r="BK114" s="201">
        <f t="shared" si="9"/>
        <v>0</v>
      </c>
      <c r="BL114" s="21" t="s">
        <v>142</v>
      </c>
      <c r="BM114" s="21" t="s">
        <v>543</v>
      </c>
    </row>
    <row r="115" spans="2:65" s="1" customFormat="1" ht="22.5" customHeight="1">
      <c r="B115" s="38"/>
      <c r="C115" s="190" t="s">
        <v>218</v>
      </c>
      <c r="D115" s="190" t="s">
        <v>138</v>
      </c>
      <c r="E115" s="191" t="s">
        <v>208</v>
      </c>
      <c r="F115" s="192" t="s">
        <v>209</v>
      </c>
      <c r="G115" s="193" t="s">
        <v>183</v>
      </c>
      <c r="H115" s="194">
        <v>1.24</v>
      </c>
      <c r="I115" s="195"/>
      <c r="J115" s="196">
        <f t="shared" si="0"/>
        <v>0</v>
      </c>
      <c r="K115" s="192" t="s">
        <v>21</v>
      </c>
      <c r="L115" s="58"/>
      <c r="M115" s="197" t="s">
        <v>21</v>
      </c>
      <c r="N115" s="198" t="s">
        <v>46</v>
      </c>
      <c r="O115" s="39"/>
      <c r="P115" s="199">
        <f t="shared" si="1"/>
        <v>0</v>
      </c>
      <c r="Q115" s="199">
        <v>0</v>
      </c>
      <c r="R115" s="199">
        <f t="shared" si="2"/>
        <v>0</v>
      </c>
      <c r="S115" s="199">
        <v>0</v>
      </c>
      <c r="T115" s="200">
        <f t="shared" si="3"/>
        <v>0</v>
      </c>
      <c r="AR115" s="21" t="s">
        <v>142</v>
      </c>
      <c r="AT115" s="21" t="s">
        <v>138</v>
      </c>
      <c r="AU115" s="21" t="s">
        <v>85</v>
      </c>
      <c r="AY115" s="21" t="s">
        <v>135</v>
      </c>
      <c r="BE115" s="201">
        <f t="shared" si="4"/>
        <v>0</v>
      </c>
      <c r="BF115" s="201">
        <f t="shared" si="5"/>
        <v>0</v>
      </c>
      <c r="BG115" s="201">
        <f t="shared" si="6"/>
        <v>0</v>
      </c>
      <c r="BH115" s="201">
        <f t="shared" si="7"/>
        <v>0</v>
      </c>
      <c r="BI115" s="201">
        <f t="shared" si="8"/>
        <v>0</v>
      </c>
      <c r="BJ115" s="21" t="s">
        <v>83</v>
      </c>
      <c r="BK115" s="201">
        <f t="shared" si="9"/>
        <v>0</v>
      </c>
      <c r="BL115" s="21" t="s">
        <v>142</v>
      </c>
      <c r="BM115" s="21" t="s">
        <v>544</v>
      </c>
    </row>
    <row r="116" spans="2:65" s="1" customFormat="1" ht="22.5" customHeight="1">
      <c r="B116" s="38"/>
      <c r="C116" s="190" t="s">
        <v>222</v>
      </c>
      <c r="D116" s="190" t="s">
        <v>138</v>
      </c>
      <c r="E116" s="191" t="s">
        <v>211</v>
      </c>
      <c r="F116" s="192" t="s">
        <v>212</v>
      </c>
      <c r="G116" s="193" t="s">
        <v>183</v>
      </c>
      <c r="H116" s="194">
        <v>6.2</v>
      </c>
      <c r="I116" s="195"/>
      <c r="J116" s="196">
        <f t="shared" si="0"/>
        <v>0</v>
      </c>
      <c r="K116" s="192" t="s">
        <v>21</v>
      </c>
      <c r="L116" s="58"/>
      <c r="M116" s="197" t="s">
        <v>21</v>
      </c>
      <c r="N116" s="198" t="s">
        <v>46</v>
      </c>
      <c r="O116" s="39"/>
      <c r="P116" s="199">
        <f t="shared" si="1"/>
        <v>0</v>
      </c>
      <c r="Q116" s="199">
        <v>0</v>
      </c>
      <c r="R116" s="199">
        <f t="shared" si="2"/>
        <v>0</v>
      </c>
      <c r="S116" s="199">
        <v>0</v>
      </c>
      <c r="T116" s="200">
        <f t="shared" si="3"/>
        <v>0</v>
      </c>
      <c r="AR116" s="21" t="s">
        <v>142</v>
      </c>
      <c r="AT116" s="21" t="s">
        <v>138</v>
      </c>
      <c r="AU116" s="21" t="s">
        <v>85</v>
      </c>
      <c r="AY116" s="21" t="s">
        <v>135</v>
      </c>
      <c r="BE116" s="201">
        <f t="shared" si="4"/>
        <v>0</v>
      </c>
      <c r="BF116" s="201">
        <f t="shared" si="5"/>
        <v>0</v>
      </c>
      <c r="BG116" s="201">
        <f t="shared" si="6"/>
        <v>0</v>
      </c>
      <c r="BH116" s="201">
        <f t="shared" si="7"/>
        <v>0</v>
      </c>
      <c r="BI116" s="201">
        <f t="shared" si="8"/>
        <v>0</v>
      </c>
      <c r="BJ116" s="21" t="s">
        <v>83</v>
      </c>
      <c r="BK116" s="201">
        <f t="shared" si="9"/>
        <v>0</v>
      </c>
      <c r="BL116" s="21" t="s">
        <v>142</v>
      </c>
      <c r="BM116" s="21" t="s">
        <v>545</v>
      </c>
    </row>
    <row r="117" spans="2:65" s="1" customFormat="1" ht="22.5" customHeight="1">
      <c r="B117" s="38"/>
      <c r="C117" s="190" t="s">
        <v>230</v>
      </c>
      <c r="D117" s="190" t="s">
        <v>138</v>
      </c>
      <c r="E117" s="191" t="s">
        <v>215</v>
      </c>
      <c r="F117" s="192" t="s">
        <v>216</v>
      </c>
      <c r="G117" s="193" t="s">
        <v>146</v>
      </c>
      <c r="H117" s="194">
        <v>62</v>
      </c>
      <c r="I117" s="195"/>
      <c r="J117" s="196">
        <f t="shared" si="0"/>
        <v>0</v>
      </c>
      <c r="K117" s="192" t="s">
        <v>21</v>
      </c>
      <c r="L117" s="58"/>
      <c r="M117" s="197" t="s">
        <v>21</v>
      </c>
      <c r="N117" s="198" t="s">
        <v>46</v>
      </c>
      <c r="O117" s="39"/>
      <c r="P117" s="199">
        <f t="shared" si="1"/>
        <v>0</v>
      </c>
      <c r="Q117" s="199">
        <v>0</v>
      </c>
      <c r="R117" s="199">
        <f t="shared" si="2"/>
        <v>0</v>
      </c>
      <c r="S117" s="199">
        <v>0</v>
      </c>
      <c r="T117" s="200">
        <f t="shared" si="3"/>
        <v>0</v>
      </c>
      <c r="AR117" s="21" t="s">
        <v>142</v>
      </c>
      <c r="AT117" s="21" t="s">
        <v>138</v>
      </c>
      <c r="AU117" s="21" t="s">
        <v>85</v>
      </c>
      <c r="AY117" s="21" t="s">
        <v>135</v>
      </c>
      <c r="BE117" s="201">
        <f t="shared" si="4"/>
        <v>0</v>
      </c>
      <c r="BF117" s="201">
        <f t="shared" si="5"/>
        <v>0</v>
      </c>
      <c r="BG117" s="201">
        <f t="shared" si="6"/>
        <v>0</v>
      </c>
      <c r="BH117" s="201">
        <f t="shared" si="7"/>
        <v>0</v>
      </c>
      <c r="BI117" s="201">
        <f t="shared" si="8"/>
        <v>0</v>
      </c>
      <c r="BJ117" s="21" t="s">
        <v>83</v>
      </c>
      <c r="BK117" s="201">
        <f t="shared" si="9"/>
        <v>0</v>
      </c>
      <c r="BL117" s="21" t="s">
        <v>142</v>
      </c>
      <c r="BM117" s="21" t="s">
        <v>546</v>
      </c>
    </row>
    <row r="118" spans="2:65" s="1" customFormat="1" ht="22.5" customHeight="1">
      <c r="B118" s="38"/>
      <c r="C118" s="190" t="s">
        <v>234</v>
      </c>
      <c r="D118" s="190" t="s">
        <v>138</v>
      </c>
      <c r="E118" s="191" t="s">
        <v>219</v>
      </c>
      <c r="F118" s="192" t="s">
        <v>220</v>
      </c>
      <c r="G118" s="193" t="s">
        <v>146</v>
      </c>
      <c r="H118" s="194">
        <v>31</v>
      </c>
      <c r="I118" s="195"/>
      <c r="J118" s="196">
        <f t="shared" si="0"/>
        <v>0</v>
      </c>
      <c r="K118" s="192" t="s">
        <v>21</v>
      </c>
      <c r="L118" s="58"/>
      <c r="M118" s="197" t="s">
        <v>21</v>
      </c>
      <c r="N118" s="198" t="s">
        <v>46</v>
      </c>
      <c r="O118" s="39"/>
      <c r="P118" s="199">
        <f t="shared" si="1"/>
        <v>0</v>
      </c>
      <c r="Q118" s="199">
        <v>0</v>
      </c>
      <c r="R118" s="199">
        <f t="shared" si="2"/>
        <v>0</v>
      </c>
      <c r="S118" s="199">
        <v>0</v>
      </c>
      <c r="T118" s="200">
        <f t="shared" si="3"/>
        <v>0</v>
      </c>
      <c r="AR118" s="21" t="s">
        <v>142</v>
      </c>
      <c r="AT118" s="21" t="s">
        <v>138</v>
      </c>
      <c r="AU118" s="21" t="s">
        <v>85</v>
      </c>
      <c r="AY118" s="21" t="s">
        <v>135</v>
      </c>
      <c r="BE118" s="201">
        <f t="shared" si="4"/>
        <v>0</v>
      </c>
      <c r="BF118" s="201">
        <f t="shared" si="5"/>
        <v>0</v>
      </c>
      <c r="BG118" s="201">
        <f t="shared" si="6"/>
        <v>0</v>
      </c>
      <c r="BH118" s="201">
        <f t="shared" si="7"/>
        <v>0</v>
      </c>
      <c r="BI118" s="201">
        <f t="shared" si="8"/>
        <v>0</v>
      </c>
      <c r="BJ118" s="21" t="s">
        <v>83</v>
      </c>
      <c r="BK118" s="201">
        <f t="shared" si="9"/>
        <v>0</v>
      </c>
      <c r="BL118" s="21" t="s">
        <v>142</v>
      </c>
      <c r="BM118" s="21" t="s">
        <v>547</v>
      </c>
    </row>
    <row r="119" spans="2:65" s="1" customFormat="1" ht="22.5" customHeight="1">
      <c r="B119" s="38"/>
      <c r="C119" s="202" t="s">
        <v>9</v>
      </c>
      <c r="D119" s="202" t="s">
        <v>152</v>
      </c>
      <c r="E119" s="203" t="s">
        <v>223</v>
      </c>
      <c r="F119" s="204" t="s">
        <v>224</v>
      </c>
      <c r="G119" s="205" t="s">
        <v>183</v>
      </c>
      <c r="H119" s="206">
        <v>0.81599999999999995</v>
      </c>
      <c r="I119" s="207"/>
      <c r="J119" s="208">
        <f t="shared" si="0"/>
        <v>0</v>
      </c>
      <c r="K119" s="204" t="s">
        <v>21</v>
      </c>
      <c r="L119" s="209"/>
      <c r="M119" s="210" t="s">
        <v>21</v>
      </c>
      <c r="N119" s="211" t="s">
        <v>46</v>
      </c>
      <c r="O119" s="39"/>
      <c r="P119" s="199">
        <f t="shared" si="1"/>
        <v>0</v>
      </c>
      <c r="Q119" s="199">
        <v>0.34215000000000001</v>
      </c>
      <c r="R119" s="199">
        <f t="shared" si="2"/>
        <v>0.27919440000000001</v>
      </c>
      <c r="S119" s="199">
        <v>0</v>
      </c>
      <c r="T119" s="200">
        <f t="shared" si="3"/>
        <v>0</v>
      </c>
      <c r="AR119" s="21" t="s">
        <v>155</v>
      </c>
      <c r="AT119" s="21" t="s">
        <v>152</v>
      </c>
      <c r="AU119" s="21" t="s">
        <v>85</v>
      </c>
      <c r="AY119" s="21" t="s">
        <v>135</v>
      </c>
      <c r="BE119" s="201">
        <f t="shared" si="4"/>
        <v>0</v>
      </c>
      <c r="BF119" s="201">
        <f t="shared" si="5"/>
        <v>0</v>
      </c>
      <c r="BG119" s="201">
        <f t="shared" si="6"/>
        <v>0</v>
      </c>
      <c r="BH119" s="201">
        <f t="shared" si="7"/>
        <v>0</v>
      </c>
      <c r="BI119" s="201">
        <f t="shared" si="8"/>
        <v>0</v>
      </c>
      <c r="BJ119" s="21" t="s">
        <v>83</v>
      </c>
      <c r="BK119" s="201">
        <f t="shared" si="9"/>
        <v>0</v>
      </c>
      <c r="BL119" s="21" t="s">
        <v>142</v>
      </c>
      <c r="BM119" s="21" t="s">
        <v>548</v>
      </c>
    </row>
    <row r="120" spans="2:65" s="1" customFormat="1" ht="24">
      <c r="B120" s="38"/>
      <c r="C120" s="60"/>
      <c r="D120" s="225" t="s">
        <v>168</v>
      </c>
      <c r="E120" s="60"/>
      <c r="F120" s="226" t="s">
        <v>226</v>
      </c>
      <c r="G120" s="60"/>
      <c r="H120" s="60"/>
      <c r="I120" s="160"/>
      <c r="J120" s="60"/>
      <c r="K120" s="60"/>
      <c r="L120" s="58"/>
      <c r="M120" s="224"/>
      <c r="N120" s="39"/>
      <c r="O120" s="39"/>
      <c r="P120" s="39"/>
      <c r="Q120" s="39"/>
      <c r="R120" s="39"/>
      <c r="S120" s="39"/>
      <c r="T120" s="75"/>
      <c r="AT120" s="21" t="s">
        <v>168</v>
      </c>
      <c r="AU120" s="21" t="s">
        <v>85</v>
      </c>
    </row>
    <row r="121" spans="2:65" s="11" customFormat="1" ht="12">
      <c r="B121" s="212"/>
      <c r="C121" s="213"/>
      <c r="D121" s="225" t="s">
        <v>157</v>
      </c>
      <c r="E121" s="213"/>
      <c r="F121" s="227" t="s">
        <v>549</v>
      </c>
      <c r="G121" s="213"/>
      <c r="H121" s="228">
        <v>0.81599999999999995</v>
      </c>
      <c r="I121" s="217"/>
      <c r="J121" s="213"/>
      <c r="K121" s="213"/>
      <c r="L121" s="218"/>
      <c r="M121" s="219"/>
      <c r="N121" s="220"/>
      <c r="O121" s="220"/>
      <c r="P121" s="220"/>
      <c r="Q121" s="220"/>
      <c r="R121" s="220"/>
      <c r="S121" s="220"/>
      <c r="T121" s="221"/>
      <c r="AT121" s="222" t="s">
        <v>157</v>
      </c>
      <c r="AU121" s="222" t="s">
        <v>85</v>
      </c>
      <c r="AV121" s="11" t="s">
        <v>85</v>
      </c>
      <c r="AW121" s="11" t="s">
        <v>6</v>
      </c>
      <c r="AX121" s="11" t="s">
        <v>83</v>
      </c>
      <c r="AY121" s="222" t="s">
        <v>135</v>
      </c>
    </row>
    <row r="122" spans="2:65" s="10" customFormat="1" ht="29.85" customHeight="1">
      <c r="B122" s="173"/>
      <c r="C122" s="174"/>
      <c r="D122" s="187" t="s">
        <v>74</v>
      </c>
      <c r="E122" s="188" t="s">
        <v>228</v>
      </c>
      <c r="F122" s="188" t="s">
        <v>229</v>
      </c>
      <c r="G122" s="174"/>
      <c r="H122" s="174"/>
      <c r="I122" s="177"/>
      <c r="J122" s="189">
        <f>BK122</f>
        <v>0</v>
      </c>
      <c r="K122" s="174"/>
      <c r="L122" s="179"/>
      <c r="M122" s="180"/>
      <c r="N122" s="181"/>
      <c r="O122" s="181"/>
      <c r="P122" s="182">
        <f>SUM(P123:P155)</f>
        <v>0</v>
      </c>
      <c r="Q122" s="181"/>
      <c r="R122" s="182">
        <f>SUM(R123:R155)</f>
        <v>0.31449424000000004</v>
      </c>
      <c r="S122" s="181"/>
      <c r="T122" s="183">
        <f>SUM(T123:T155)</f>
        <v>0</v>
      </c>
      <c r="AR122" s="184" t="s">
        <v>83</v>
      </c>
      <c r="AT122" s="185" t="s">
        <v>74</v>
      </c>
      <c r="AU122" s="185" t="s">
        <v>83</v>
      </c>
      <c r="AY122" s="184" t="s">
        <v>135</v>
      </c>
      <c r="BK122" s="186">
        <f>SUM(BK123:BK155)</f>
        <v>0</v>
      </c>
    </row>
    <row r="123" spans="2:65" s="1" customFormat="1" ht="22.5" customHeight="1">
      <c r="B123" s="38"/>
      <c r="C123" s="190" t="s">
        <v>242</v>
      </c>
      <c r="D123" s="190" t="s">
        <v>138</v>
      </c>
      <c r="E123" s="191" t="s">
        <v>231</v>
      </c>
      <c r="F123" s="192" t="s">
        <v>232</v>
      </c>
      <c r="G123" s="193" t="s">
        <v>141</v>
      </c>
      <c r="H123" s="194">
        <v>93</v>
      </c>
      <c r="I123" s="195"/>
      <c r="J123" s="196">
        <f>ROUND(I123*H123,2)</f>
        <v>0</v>
      </c>
      <c r="K123" s="192" t="s">
        <v>21</v>
      </c>
      <c r="L123" s="58"/>
      <c r="M123" s="197" t="s">
        <v>21</v>
      </c>
      <c r="N123" s="198" t="s">
        <v>46</v>
      </c>
      <c r="O123" s="39"/>
      <c r="P123" s="199">
        <f>O123*H123</f>
        <v>0</v>
      </c>
      <c r="Q123" s="199">
        <v>0</v>
      </c>
      <c r="R123" s="199">
        <f>Q123*H123</f>
        <v>0</v>
      </c>
      <c r="S123" s="199">
        <v>0</v>
      </c>
      <c r="T123" s="200">
        <f>S123*H123</f>
        <v>0</v>
      </c>
      <c r="AR123" s="21" t="s">
        <v>142</v>
      </c>
      <c r="AT123" s="21" t="s">
        <v>138</v>
      </c>
      <c r="AU123" s="21" t="s">
        <v>85</v>
      </c>
      <c r="AY123" s="21" t="s">
        <v>135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21" t="s">
        <v>83</v>
      </c>
      <c r="BK123" s="201">
        <f>ROUND(I123*H123,2)</f>
        <v>0</v>
      </c>
      <c r="BL123" s="21" t="s">
        <v>142</v>
      </c>
      <c r="BM123" s="21" t="s">
        <v>550</v>
      </c>
    </row>
    <row r="124" spans="2:65" s="1" customFormat="1" ht="22.5" customHeight="1">
      <c r="B124" s="38"/>
      <c r="C124" s="190" t="s">
        <v>246</v>
      </c>
      <c r="D124" s="190" t="s">
        <v>138</v>
      </c>
      <c r="E124" s="191" t="s">
        <v>235</v>
      </c>
      <c r="F124" s="192" t="s">
        <v>236</v>
      </c>
      <c r="G124" s="193" t="s">
        <v>141</v>
      </c>
      <c r="H124" s="194">
        <v>93</v>
      </c>
      <c r="I124" s="195"/>
      <c r="J124" s="196">
        <f>ROUND(I124*H124,2)</f>
        <v>0</v>
      </c>
      <c r="K124" s="192" t="s">
        <v>21</v>
      </c>
      <c r="L124" s="58"/>
      <c r="M124" s="197" t="s">
        <v>21</v>
      </c>
      <c r="N124" s="198" t="s">
        <v>46</v>
      </c>
      <c r="O124" s="39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AR124" s="21" t="s">
        <v>142</v>
      </c>
      <c r="AT124" s="21" t="s">
        <v>138</v>
      </c>
      <c r="AU124" s="21" t="s">
        <v>85</v>
      </c>
      <c r="AY124" s="21" t="s">
        <v>135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21" t="s">
        <v>83</v>
      </c>
      <c r="BK124" s="201">
        <f>ROUND(I124*H124,2)</f>
        <v>0</v>
      </c>
      <c r="BL124" s="21" t="s">
        <v>142</v>
      </c>
      <c r="BM124" s="21" t="s">
        <v>551</v>
      </c>
    </row>
    <row r="125" spans="2:65" s="1" customFormat="1" ht="22.5" customHeight="1">
      <c r="B125" s="38"/>
      <c r="C125" s="202" t="s">
        <v>250</v>
      </c>
      <c r="D125" s="202" t="s">
        <v>152</v>
      </c>
      <c r="E125" s="203" t="s">
        <v>552</v>
      </c>
      <c r="F125" s="204" t="s">
        <v>553</v>
      </c>
      <c r="G125" s="205" t="s">
        <v>141</v>
      </c>
      <c r="H125" s="206">
        <v>64.760999999999996</v>
      </c>
      <c r="I125" s="207"/>
      <c r="J125" s="208">
        <f>ROUND(I125*H125,2)</f>
        <v>0</v>
      </c>
      <c r="K125" s="204" t="s">
        <v>21</v>
      </c>
      <c r="L125" s="209"/>
      <c r="M125" s="210" t="s">
        <v>21</v>
      </c>
      <c r="N125" s="211" t="s">
        <v>46</v>
      </c>
      <c r="O125" s="39"/>
      <c r="P125" s="199">
        <f>O125*H125</f>
        <v>0</v>
      </c>
      <c r="Q125" s="199">
        <v>9.3000000000000005E-4</v>
      </c>
      <c r="R125" s="199">
        <f>Q125*H125</f>
        <v>6.022773E-2</v>
      </c>
      <c r="S125" s="199">
        <v>0</v>
      </c>
      <c r="T125" s="200">
        <f>S125*H125</f>
        <v>0</v>
      </c>
      <c r="AR125" s="21" t="s">
        <v>155</v>
      </c>
      <c r="AT125" s="21" t="s">
        <v>152</v>
      </c>
      <c r="AU125" s="21" t="s">
        <v>85</v>
      </c>
      <c r="AY125" s="21" t="s">
        <v>135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21" t="s">
        <v>83</v>
      </c>
      <c r="BK125" s="201">
        <f>ROUND(I125*H125,2)</f>
        <v>0</v>
      </c>
      <c r="BL125" s="21" t="s">
        <v>142</v>
      </c>
      <c r="BM125" s="21" t="s">
        <v>554</v>
      </c>
    </row>
    <row r="126" spans="2:65" s="11" customFormat="1" ht="12">
      <c r="B126" s="212"/>
      <c r="C126" s="213"/>
      <c r="D126" s="214" t="s">
        <v>157</v>
      </c>
      <c r="E126" s="213"/>
      <c r="F126" s="215" t="s">
        <v>555</v>
      </c>
      <c r="G126" s="213"/>
      <c r="H126" s="216">
        <v>64.760999999999996</v>
      </c>
      <c r="I126" s="217"/>
      <c r="J126" s="213"/>
      <c r="K126" s="213"/>
      <c r="L126" s="218"/>
      <c r="M126" s="219"/>
      <c r="N126" s="220"/>
      <c r="O126" s="220"/>
      <c r="P126" s="220"/>
      <c r="Q126" s="220"/>
      <c r="R126" s="220"/>
      <c r="S126" s="220"/>
      <c r="T126" s="221"/>
      <c r="AT126" s="222" t="s">
        <v>157</v>
      </c>
      <c r="AU126" s="222" t="s">
        <v>85</v>
      </c>
      <c r="AV126" s="11" t="s">
        <v>85</v>
      </c>
      <c r="AW126" s="11" t="s">
        <v>6</v>
      </c>
      <c r="AX126" s="11" t="s">
        <v>83</v>
      </c>
      <c r="AY126" s="222" t="s">
        <v>135</v>
      </c>
    </row>
    <row r="127" spans="2:65" s="1" customFormat="1" ht="22.5" customHeight="1">
      <c r="B127" s="38"/>
      <c r="C127" s="202" t="s">
        <v>254</v>
      </c>
      <c r="D127" s="202" t="s">
        <v>152</v>
      </c>
      <c r="E127" s="203" t="s">
        <v>556</v>
      </c>
      <c r="F127" s="204" t="s">
        <v>557</v>
      </c>
      <c r="G127" s="205" t="s">
        <v>141</v>
      </c>
      <c r="H127" s="206">
        <v>35.619</v>
      </c>
      <c r="I127" s="207"/>
      <c r="J127" s="208">
        <f>ROUND(I127*H127,2)</f>
        <v>0</v>
      </c>
      <c r="K127" s="204" t="s">
        <v>21</v>
      </c>
      <c r="L127" s="209"/>
      <c r="M127" s="210" t="s">
        <v>21</v>
      </c>
      <c r="N127" s="211" t="s">
        <v>46</v>
      </c>
      <c r="O127" s="39"/>
      <c r="P127" s="199">
        <f>O127*H127</f>
        <v>0</v>
      </c>
      <c r="Q127" s="199">
        <v>9.3000000000000005E-4</v>
      </c>
      <c r="R127" s="199">
        <f>Q127*H127</f>
        <v>3.3125670000000003E-2</v>
      </c>
      <c r="S127" s="199">
        <v>0</v>
      </c>
      <c r="T127" s="200">
        <f>S127*H127</f>
        <v>0</v>
      </c>
      <c r="AR127" s="21" t="s">
        <v>155</v>
      </c>
      <c r="AT127" s="21" t="s">
        <v>152</v>
      </c>
      <c r="AU127" s="21" t="s">
        <v>85</v>
      </c>
      <c r="AY127" s="21" t="s">
        <v>135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21" t="s">
        <v>83</v>
      </c>
      <c r="BK127" s="201">
        <f>ROUND(I127*H127,2)</f>
        <v>0</v>
      </c>
      <c r="BL127" s="21" t="s">
        <v>142</v>
      </c>
      <c r="BM127" s="21" t="s">
        <v>558</v>
      </c>
    </row>
    <row r="128" spans="2:65" s="11" customFormat="1" ht="12">
      <c r="B128" s="212"/>
      <c r="C128" s="213"/>
      <c r="D128" s="214" t="s">
        <v>157</v>
      </c>
      <c r="E128" s="213"/>
      <c r="F128" s="215" t="s">
        <v>559</v>
      </c>
      <c r="G128" s="213"/>
      <c r="H128" s="216">
        <v>35.619</v>
      </c>
      <c r="I128" s="217"/>
      <c r="J128" s="213"/>
      <c r="K128" s="213"/>
      <c r="L128" s="218"/>
      <c r="M128" s="219"/>
      <c r="N128" s="220"/>
      <c r="O128" s="220"/>
      <c r="P128" s="220"/>
      <c r="Q128" s="220"/>
      <c r="R128" s="220"/>
      <c r="S128" s="220"/>
      <c r="T128" s="221"/>
      <c r="AT128" s="222" t="s">
        <v>157</v>
      </c>
      <c r="AU128" s="222" t="s">
        <v>85</v>
      </c>
      <c r="AV128" s="11" t="s">
        <v>85</v>
      </c>
      <c r="AW128" s="11" t="s">
        <v>6</v>
      </c>
      <c r="AX128" s="11" t="s">
        <v>83</v>
      </c>
      <c r="AY128" s="222" t="s">
        <v>135</v>
      </c>
    </row>
    <row r="129" spans="2:65" s="1" customFormat="1" ht="22.5" customHeight="1">
      <c r="B129" s="38"/>
      <c r="C129" s="190" t="s">
        <v>258</v>
      </c>
      <c r="D129" s="190" t="s">
        <v>138</v>
      </c>
      <c r="E129" s="191" t="s">
        <v>243</v>
      </c>
      <c r="F129" s="192" t="s">
        <v>244</v>
      </c>
      <c r="G129" s="193" t="s">
        <v>146</v>
      </c>
      <c r="H129" s="194">
        <v>8</v>
      </c>
      <c r="I129" s="195"/>
      <c r="J129" s="196">
        <f t="shared" ref="J129:J135" si="10">ROUND(I129*H129,2)</f>
        <v>0</v>
      </c>
      <c r="K129" s="192" t="s">
        <v>21</v>
      </c>
      <c r="L129" s="58"/>
      <c r="M129" s="197" t="s">
        <v>21</v>
      </c>
      <c r="N129" s="198" t="s">
        <v>46</v>
      </c>
      <c r="O129" s="39"/>
      <c r="P129" s="199">
        <f t="shared" ref="P129:P135" si="11">O129*H129</f>
        <v>0</v>
      </c>
      <c r="Q129" s="199">
        <v>0</v>
      </c>
      <c r="R129" s="199">
        <f t="shared" ref="R129:R135" si="12">Q129*H129</f>
        <v>0</v>
      </c>
      <c r="S129" s="199">
        <v>0</v>
      </c>
      <c r="T129" s="200">
        <f t="shared" ref="T129:T135" si="13">S129*H129</f>
        <v>0</v>
      </c>
      <c r="AR129" s="21" t="s">
        <v>142</v>
      </c>
      <c r="AT129" s="21" t="s">
        <v>138</v>
      </c>
      <c r="AU129" s="21" t="s">
        <v>85</v>
      </c>
      <c r="AY129" s="21" t="s">
        <v>135</v>
      </c>
      <c r="BE129" s="201">
        <f t="shared" ref="BE129:BE135" si="14">IF(N129="základní",J129,0)</f>
        <v>0</v>
      </c>
      <c r="BF129" s="201">
        <f t="shared" ref="BF129:BF135" si="15">IF(N129="snížená",J129,0)</f>
        <v>0</v>
      </c>
      <c r="BG129" s="201">
        <f t="shared" ref="BG129:BG135" si="16">IF(N129="zákl. přenesená",J129,0)</f>
        <v>0</v>
      </c>
      <c r="BH129" s="201">
        <f t="shared" ref="BH129:BH135" si="17">IF(N129="sníž. přenesená",J129,0)</f>
        <v>0</v>
      </c>
      <c r="BI129" s="201">
        <f t="shared" ref="BI129:BI135" si="18">IF(N129="nulová",J129,0)</f>
        <v>0</v>
      </c>
      <c r="BJ129" s="21" t="s">
        <v>83</v>
      </c>
      <c r="BK129" s="201">
        <f t="shared" ref="BK129:BK135" si="19">ROUND(I129*H129,2)</f>
        <v>0</v>
      </c>
      <c r="BL129" s="21" t="s">
        <v>142</v>
      </c>
      <c r="BM129" s="21" t="s">
        <v>560</v>
      </c>
    </row>
    <row r="130" spans="2:65" s="1" customFormat="1" ht="22.5" customHeight="1">
      <c r="B130" s="38"/>
      <c r="C130" s="190" t="s">
        <v>262</v>
      </c>
      <c r="D130" s="190" t="s">
        <v>138</v>
      </c>
      <c r="E130" s="191" t="s">
        <v>247</v>
      </c>
      <c r="F130" s="192" t="s">
        <v>248</v>
      </c>
      <c r="G130" s="193" t="s">
        <v>146</v>
      </c>
      <c r="H130" s="194">
        <v>0.4</v>
      </c>
      <c r="I130" s="195"/>
      <c r="J130" s="196">
        <f t="shared" si="10"/>
        <v>0</v>
      </c>
      <c r="K130" s="192" t="s">
        <v>21</v>
      </c>
      <c r="L130" s="58"/>
      <c r="M130" s="197" t="s">
        <v>21</v>
      </c>
      <c r="N130" s="198" t="s">
        <v>46</v>
      </c>
      <c r="O130" s="39"/>
      <c r="P130" s="199">
        <f t="shared" si="11"/>
        <v>0</v>
      </c>
      <c r="Q130" s="199">
        <v>0</v>
      </c>
      <c r="R130" s="199">
        <f t="shared" si="12"/>
        <v>0</v>
      </c>
      <c r="S130" s="199">
        <v>0</v>
      </c>
      <c r="T130" s="200">
        <f t="shared" si="13"/>
        <v>0</v>
      </c>
      <c r="AR130" s="21" t="s">
        <v>142</v>
      </c>
      <c r="AT130" s="21" t="s">
        <v>138</v>
      </c>
      <c r="AU130" s="21" t="s">
        <v>85</v>
      </c>
      <c r="AY130" s="21" t="s">
        <v>135</v>
      </c>
      <c r="BE130" s="201">
        <f t="shared" si="14"/>
        <v>0</v>
      </c>
      <c r="BF130" s="201">
        <f t="shared" si="15"/>
        <v>0</v>
      </c>
      <c r="BG130" s="201">
        <f t="shared" si="16"/>
        <v>0</v>
      </c>
      <c r="BH130" s="201">
        <f t="shared" si="17"/>
        <v>0</v>
      </c>
      <c r="BI130" s="201">
        <f t="shared" si="18"/>
        <v>0</v>
      </c>
      <c r="BJ130" s="21" t="s">
        <v>83</v>
      </c>
      <c r="BK130" s="201">
        <f t="shared" si="19"/>
        <v>0</v>
      </c>
      <c r="BL130" s="21" t="s">
        <v>142</v>
      </c>
      <c r="BM130" s="21" t="s">
        <v>561</v>
      </c>
    </row>
    <row r="131" spans="2:65" s="1" customFormat="1" ht="22.5" customHeight="1">
      <c r="B131" s="38"/>
      <c r="C131" s="190" t="s">
        <v>264</v>
      </c>
      <c r="D131" s="190" t="s">
        <v>138</v>
      </c>
      <c r="E131" s="191" t="s">
        <v>251</v>
      </c>
      <c r="F131" s="192" t="s">
        <v>252</v>
      </c>
      <c r="G131" s="193" t="s">
        <v>146</v>
      </c>
      <c r="H131" s="194">
        <v>4</v>
      </c>
      <c r="I131" s="195"/>
      <c r="J131" s="196">
        <f t="shared" si="10"/>
        <v>0</v>
      </c>
      <c r="K131" s="192" t="s">
        <v>21</v>
      </c>
      <c r="L131" s="58"/>
      <c r="M131" s="197" t="s">
        <v>21</v>
      </c>
      <c r="N131" s="198" t="s">
        <v>46</v>
      </c>
      <c r="O131" s="39"/>
      <c r="P131" s="199">
        <f t="shared" si="11"/>
        <v>0</v>
      </c>
      <c r="Q131" s="199">
        <v>0</v>
      </c>
      <c r="R131" s="199">
        <f t="shared" si="12"/>
        <v>0</v>
      </c>
      <c r="S131" s="199">
        <v>0</v>
      </c>
      <c r="T131" s="200">
        <f t="shared" si="13"/>
        <v>0</v>
      </c>
      <c r="AR131" s="21" t="s">
        <v>142</v>
      </c>
      <c r="AT131" s="21" t="s">
        <v>138</v>
      </c>
      <c r="AU131" s="21" t="s">
        <v>85</v>
      </c>
      <c r="AY131" s="21" t="s">
        <v>135</v>
      </c>
      <c r="BE131" s="201">
        <f t="shared" si="14"/>
        <v>0</v>
      </c>
      <c r="BF131" s="201">
        <f t="shared" si="15"/>
        <v>0</v>
      </c>
      <c r="BG131" s="201">
        <f t="shared" si="16"/>
        <v>0</v>
      </c>
      <c r="BH131" s="201">
        <f t="shared" si="17"/>
        <v>0</v>
      </c>
      <c r="BI131" s="201">
        <f t="shared" si="18"/>
        <v>0</v>
      </c>
      <c r="BJ131" s="21" t="s">
        <v>83</v>
      </c>
      <c r="BK131" s="201">
        <f t="shared" si="19"/>
        <v>0</v>
      </c>
      <c r="BL131" s="21" t="s">
        <v>142</v>
      </c>
      <c r="BM131" s="21" t="s">
        <v>562</v>
      </c>
    </row>
    <row r="132" spans="2:65" s="1" customFormat="1" ht="22.5" customHeight="1">
      <c r="B132" s="38"/>
      <c r="C132" s="190" t="s">
        <v>267</v>
      </c>
      <c r="D132" s="190" t="s">
        <v>138</v>
      </c>
      <c r="E132" s="191" t="s">
        <v>255</v>
      </c>
      <c r="F132" s="192" t="s">
        <v>256</v>
      </c>
      <c r="G132" s="193" t="s">
        <v>146</v>
      </c>
      <c r="H132" s="194">
        <v>0.4</v>
      </c>
      <c r="I132" s="195"/>
      <c r="J132" s="196">
        <f t="shared" si="10"/>
        <v>0</v>
      </c>
      <c r="K132" s="192" t="s">
        <v>21</v>
      </c>
      <c r="L132" s="58"/>
      <c r="M132" s="197" t="s">
        <v>21</v>
      </c>
      <c r="N132" s="198" t="s">
        <v>46</v>
      </c>
      <c r="O132" s="39"/>
      <c r="P132" s="199">
        <f t="shared" si="11"/>
        <v>0</v>
      </c>
      <c r="Q132" s="199">
        <v>0</v>
      </c>
      <c r="R132" s="199">
        <f t="shared" si="12"/>
        <v>0</v>
      </c>
      <c r="S132" s="199">
        <v>0</v>
      </c>
      <c r="T132" s="200">
        <f t="shared" si="13"/>
        <v>0</v>
      </c>
      <c r="AR132" s="21" t="s">
        <v>142</v>
      </c>
      <c r="AT132" s="21" t="s">
        <v>138</v>
      </c>
      <c r="AU132" s="21" t="s">
        <v>85</v>
      </c>
      <c r="AY132" s="21" t="s">
        <v>135</v>
      </c>
      <c r="BE132" s="201">
        <f t="shared" si="14"/>
        <v>0</v>
      </c>
      <c r="BF132" s="201">
        <f t="shared" si="15"/>
        <v>0</v>
      </c>
      <c r="BG132" s="201">
        <f t="shared" si="16"/>
        <v>0</v>
      </c>
      <c r="BH132" s="201">
        <f t="shared" si="17"/>
        <v>0</v>
      </c>
      <c r="BI132" s="201">
        <f t="shared" si="18"/>
        <v>0</v>
      </c>
      <c r="BJ132" s="21" t="s">
        <v>83</v>
      </c>
      <c r="BK132" s="201">
        <f t="shared" si="19"/>
        <v>0</v>
      </c>
      <c r="BL132" s="21" t="s">
        <v>142</v>
      </c>
      <c r="BM132" s="21" t="s">
        <v>563</v>
      </c>
    </row>
    <row r="133" spans="2:65" s="1" customFormat="1" ht="22.5" customHeight="1">
      <c r="B133" s="38"/>
      <c r="C133" s="190" t="s">
        <v>270</v>
      </c>
      <c r="D133" s="190" t="s">
        <v>138</v>
      </c>
      <c r="E133" s="191" t="s">
        <v>259</v>
      </c>
      <c r="F133" s="192" t="s">
        <v>260</v>
      </c>
      <c r="G133" s="193" t="s">
        <v>146</v>
      </c>
      <c r="H133" s="194">
        <v>8</v>
      </c>
      <c r="I133" s="195"/>
      <c r="J133" s="196">
        <f t="shared" si="10"/>
        <v>0</v>
      </c>
      <c r="K133" s="192" t="s">
        <v>21</v>
      </c>
      <c r="L133" s="58"/>
      <c r="M133" s="197" t="s">
        <v>21</v>
      </c>
      <c r="N133" s="198" t="s">
        <v>46</v>
      </c>
      <c r="O133" s="39"/>
      <c r="P133" s="199">
        <f t="shared" si="11"/>
        <v>0</v>
      </c>
      <c r="Q133" s="199">
        <v>0</v>
      </c>
      <c r="R133" s="199">
        <f t="shared" si="12"/>
        <v>0</v>
      </c>
      <c r="S133" s="199">
        <v>0</v>
      </c>
      <c r="T133" s="200">
        <f t="shared" si="13"/>
        <v>0</v>
      </c>
      <c r="AR133" s="21" t="s">
        <v>142</v>
      </c>
      <c r="AT133" s="21" t="s">
        <v>138</v>
      </c>
      <c r="AU133" s="21" t="s">
        <v>85</v>
      </c>
      <c r="AY133" s="21" t="s">
        <v>135</v>
      </c>
      <c r="BE133" s="201">
        <f t="shared" si="14"/>
        <v>0</v>
      </c>
      <c r="BF133" s="201">
        <f t="shared" si="15"/>
        <v>0</v>
      </c>
      <c r="BG133" s="201">
        <f t="shared" si="16"/>
        <v>0</v>
      </c>
      <c r="BH133" s="201">
        <f t="shared" si="17"/>
        <v>0</v>
      </c>
      <c r="BI133" s="201">
        <f t="shared" si="18"/>
        <v>0</v>
      </c>
      <c r="BJ133" s="21" t="s">
        <v>83</v>
      </c>
      <c r="BK133" s="201">
        <f t="shared" si="19"/>
        <v>0</v>
      </c>
      <c r="BL133" s="21" t="s">
        <v>142</v>
      </c>
      <c r="BM133" s="21" t="s">
        <v>564</v>
      </c>
    </row>
    <row r="134" spans="2:65" s="1" customFormat="1" ht="22.5" customHeight="1">
      <c r="B134" s="38"/>
      <c r="C134" s="190" t="s">
        <v>273</v>
      </c>
      <c r="D134" s="190" t="s">
        <v>138</v>
      </c>
      <c r="E134" s="191" t="s">
        <v>165</v>
      </c>
      <c r="F134" s="192" t="s">
        <v>166</v>
      </c>
      <c r="G134" s="193" t="s">
        <v>146</v>
      </c>
      <c r="H134" s="194">
        <v>16</v>
      </c>
      <c r="I134" s="195"/>
      <c r="J134" s="196">
        <f t="shared" si="10"/>
        <v>0</v>
      </c>
      <c r="K134" s="192" t="s">
        <v>21</v>
      </c>
      <c r="L134" s="58"/>
      <c r="M134" s="197" t="s">
        <v>21</v>
      </c>
      <c r="N134" s="198" t="s">
        <v>46</v>
      </c>
      <c r="O134" s="39"/>
      <c r="P134" s="199">
        <f t="shared" si="11"/>
        <v>0</v>
      </c>
      <c r="Q134" s="199">
        <v>0</v>
      </c>
      <c r="R134" s="199">
        <f t="shared" si="12"/>
        <v>0</v>
      </c>
      <c r="S134" s="199">
        <v>0</v>
      </c>
      <c r="T134" s="200">
        <f t="shared" si="13"/>
        <v>0</v>
      </c>
      <c r="AR134" s="21" t="s">
        <v>142</v>
      </c>
      <c r="AT134" s="21" t="s">
        <v>138</v>
      </c>
      <c r="AU134" s="21" t="s">
        <v>85</v>
      </c>
      <c r="AY134" s="21" t="s">
        <v>135</v>
      </c>
      <c r="BE134" s="201">
        <f t="shared" si="14"/>
        <v>0</v>
      </c>
      <c r="BF134" s="201">
        <f t="shared" si="15"/>
        <v>0</v>
      </c>
      <c r="BG134" s="201">
        <f t="shared" si="16"/>
        <v>0</v>
      </c>
      <c r="BH134" s="201">
        <f t="shared" si="17"/>
        <v>0</v>
      </c>
      <c r="BI134" s="201">
        <f t="shared" si="18"/>
        <v>0</v>
      </c>
      <c r="BJ134" s="21" t="s">
        <v>83</v>
      </c>
      <c r="BK134" s="201">
        <f t="shared" si="19"/>
        <v>0</v>
      </c>
      <c r="BL134" s="21" t="s">
        <v>142</v>
      </c>
      <c r="BM134" s="21" t="s">
        <v>565</v>
      </c>
    </row>
    <row r="135" spans="2:65" s="1" customFormat="1" ht="22.5" customHeight="1">
      <c r="B135" s="38"/>
      <c r="C135" s="202" t="s">
        <v>278</v>
      </c>
      <c r="D135" s="202" t="s">
        <v>152</v>
      </c>
      <c r="E135" s="203" t="s">
        <v>171</v>
      </c>
      <c r="F135" s="204" t="s">
        <v>172</v>
      </c>
      <c r="G135" s="205" t="s">
        <v>173</v>
      </c>
      <c r="H135" s="206">
        <v>8.0000000000000002E-3</v>
      </c>
      <c r="I135" s="207"/>
      <c r="J135" s="208">
        <f t="shared" si="10"/>
        <v>0</v>
      </c>
      <c r="K135" s="204" t="s">
        <v>21</v>
      </c>
      <c r="L135" s="209"/>
      <c r="M135" s="210" t="s">
        <v>21</v>
      </c>
      <c r="N135" s="211" t="s">
        <v>46</v>
      </c>
      <c r="O135" s="39"/>
      <c r="P135" s="199">
        <f t="shared" si="11"/>
        <v>0</v>
      </c>
      <c r="Q135" s="199">
        <v>1.09E-3</v>
      </c>
      <c r="R135" s="199">
        <f t="shared" si="12"/>
        <v>8.7200000000000012E-6</v>
      </c>
      <c r="S135" s="199">
        <v>0</v>
      </c>
      <c r="T135" s="200">
        <f t="shared" si="13"/>
        <v>0</v>
      </c>
      <c r="AR135" s="21" t="s">
        <v>155</v>
      </c>
      <c r="AT135" s="21" t="s">
        <v>152</v>
      </c>
      <c r="AU135" s="21" t="s">
        <v>85</v>
      </c>
      <c r="AY135" s="21" t="s">
        <v>135</v>
      </c>
      <c r="BE135" s="201">
        <f t="shared" si="14"/>
        <v>0</v>
      </c>
      <c r="BF135" s="201">
        <f t="shared" si="15"/>
        <v>0</v>
      </c>
      <c r="BG135" s="201">
        <f t="shared" si="16"/>
        <v>0</v>
      </c>
      <c r="BH135" s="201">
        <f t="shared" si="17"/>
        <v>0</v>
      </c>
      <c r="BI135" s="201">
        <f t="shared" si="18"/>
        <v>0</v>
      </c>
      <c r="BJ135" s="21" t="s">
        <v>83</v>
      </c>
      <c r="BK135" s="201">
        <f t="shared" si="19"/>
        <v>0</v>
      </c>
      <c r="BL135" s="21" t="s">
        <v>142</v>
      </c>
      <c r="BM135" s="21" t="s">
        <v>566</v>
      </c>
    </row>
    <row r="136" spans="2:65" s="1" customFormat="1" ht="24">
      <c r="B136" s="38"/>
      <c r="C136" s="60"/>
      <c r="D136" s="225" t="s">
        <v>168</v>
      </c>
      <c r="E136" s="60"/>
      <c r="F136" s="226" t="s">
        <v>175</v>
      </c>
      <c r="G136" s="60"/>
      <c r="H136" s="60"/>
      <c r="I136" s="160"/>
      <c r="J136" s="60"/>
      <c r="K136" s="60"/>
      <c r="L136" s="58"/>
      <c r="M136" s="224"/>
      <c r="N136" s="39"/>
      <c r="O136" s="39"/>
      <c r="P136" s="39"/>
      <c r="Q136" s="39"/>
      <c r="R136" s="39"/>
      <c r="S136" s="39"/>
      <c r="T136" s="75"/>
      <c r="AT136" s="21" t="s">
        <v>168</v>
      </c>
      <c r="AU136" s="21" t="s">
        <v>85</v>
      </c>
    </row>
    <row r="137" spans="2:65" s="11" customFormat="1" ht="12">
      <c r="B137" s="212"/>
      <c r="C137" s="213"/>
      <c r="D137" s="214" t="s">
        <v>157</v>
      </c>
      <c r="E137" s="213"/>
      <c r="F137" s="215" t="s">
        <v>567</v>
      </c>
      <c r="G137" s="213"/>
      <c r="H137" s="216">
        <v>8.0000000000000002E-3</v>
      </c>
      <c r="I137" s="217"/>
      <c r="J137" s="213"/>
      <c r="K137" s="213"/>
      <c r="L137" s="218"/>
      <c r="M137" s="219"/>
      <c r="N137" s="220"/>
      <c r="O137" s="220"/>
      <c r="P137" s="220"/>
      <c r="Q137" s="220"/>
      <c r="R137" s="220"/>
      <c r="S137" s="220"/>
      <c r="T137" s="221"/>
      <c r="AT137" s="222" t="s">
        <v>157</v>
      </c>
      <c r="AU137" s="222" t="s">
        <v>85</v>
      </c>
      <c r="AV137" s="11" t="s">
        <v>85</v>
      </c>
      <c r="AW137" s="11" t="s">
        <v>6</v>
      </c>
      <c r="AX137" s="11" t="s">
        <v>83</v>
      </c>
      <c r="AY137" s="222" t="s">
        <v>135</v>
      </c>
    </row>
    <row r="138" spans="2:65" s="1" customFormat="1" ht="22.5" customHeight="1">
      <c r="B138" s="38"/>
      <c r="C138" s="190" t="s">
        <v>285</v>
      </c>
      <c r="D138" s="190" t="s">
        <v>138</v>
      </c>
      <c r="E138" s="191" t="s">
        <v>268</v>
      </c>
      <c r="F138" s="192" t="s">
        <v>178</v>
      </c>
      <c r="G138" s="193" t="s">
        <v>146</v>
      </c>
      <c r="H138" s="194">
        <v>8</v>
      </c>
      <c r="I138" s="195"/>
      <c r="J138" s="196">
        <f>ROUND(I138*H138,2)</f>
        <v>0</v>
      </c>
      <c r="K138" s="192" t="s">
        <v>21</v>
      </c>
      <c r="L138" s="58"/>
      <c r="M138" s="197" t="s">
        <v>21</v>
      </c>
      <c r="N138" s="198" t="s">
        <v>46</v>
      </c>
      <c r="O138" s="39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AR138" s="21" t="s">
        <v>142</v>
      </c>
      <c r="AT138" s="21" t="s">
        <v>138</v>
      </c>
      <c r="AU138" s="21" t="s">
        <v>85</v>
      </c>
      <c r="AY138" s="21" t="s">
        <v>135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21" t="s">
        <v>83</v>
      </c>
      <c r="BK138" s="201">
        <f>ROUND(I138*H138,2)</f>
        <v>0</v>
      </c>
      <c r="BL138" s="21" t="s">
        <v>142</v>
      </c>
      <c r="BM138" s="21" t="s">
        <v>568</v>
      </c>
    </row>
    <row r="139" spans="2:65" s="1" customFormat="1" ht="22.5" customHeight="1">
      <c r="B139" s="38"/>
      <c r="C139" s="202" t="s">
        <v>289</v>
      </c>
      <c r="D139" s="202" t="s">
        <v>152</v>
      </c>
      <c r="E139" s="203" t="s">
        <v>181</v>
      </c>
      <c r="F139" s="204" t="s">
        <v>182</v>
      </c>
      <c r="G139" s="205" t="s">
        <v>183</v>
      </c>
      <c r="H139" s="206">
        <v>0.70199999999999996</v>
      </c>
      <c r="I139" s="207"/>
      <c r="J139" s="208">
        <f>ROUND(I139*H139,2)</f>
        <v>0</v>
      </c>
      <c r="K139" s="204" t="s">
        <v>21</v>
      </c>
      <c r="L139" s="209"/>
      <c r="M139" s="210" t="s">
        <v>21</v>
      </c>
      <c r="N139" s="211" t="s">
        <v>46</v>
      </c>
      <c r="O139" s="39"/>
      <c r="P139" s="199">
        <f>O139*H139</f>
        <v>0</v>
      </c>
      <c r="Q139" s="199">
        <v>0.28504000000000002</v>
      </c>
      <c r="R139" s="199">
        <f>Q139*H139</f>
        <v>0.20009808000000001</v>
      </c>
      <c r="S139" s="199">
        <v>0</v>
      </c>
      <c r="T139" s="200">
        <f>S139*H139</f>
        <v>0</v>
      </c>
      <c r="AR139" s="21" t="s">
        <v>155</v>
      </c>
      <c r="AT139" s="21" t="s">
        <v>152</v>
      </c>
      <c r="AU139" s="21" t="s">
        <v>85</v>
      </c>
      <c r="AY139" s="21" t="s">
        <v>135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21" t="s">
        <v>83</v>
      </c>
      <c r="BK139" s="201">
        <f>ROUND(I139*H139,2)</f>
        <v>0</v>
      </c>
      <c r="BL139" s="21" t="s">
        <v>142</v>
      </c>
      <c r="BM139" s="21" t="s">
        <v>569</v>
      </c>
    </row>
    <row r="140" spans="2:65" s="11" customFormat="1" ht="12">
      <c r="B140" s="212"/>
      <c r="C140" s="213"/>
      <c r="D140" s="214" t="s">
        <v>157</v>
      </c>
      <c r="E140" s="213"/>
      <c r="F140" s="215" t="s">
        <v>570</v>
      </c>
      <c r="G140" s="213"/>
      <c r="H140" s="216">
        <v>0.70199999999999996</v>
      </c>
      <c r="I140" s="217"/>
      <c r="J140" s="213"/>
      <c r="K140" s="213"/>
      <c r="L140" s="218"/>
      <c r="M140" s="219"/>
      <c r="N140" s="220"/>
      <c r="O140" s="220"/>
      <c r="P140" s="220"/>
      <c r="Q140" s="220"/>
      <c r="R140" s="220"/>
      <c r="S140" s="220"/>
      <c r="T140" s="221"/>
      <c r="AT140" s="222" t="s">
        <v>157</v>
      </c>
      <c r="AU140" s="222" t="s">
        <v>85</v>
      </c>
      <c r="AV140" s="11" t="s">
        <v>85</v>
      </c>
      <c r="AW140" s="11" t="s">
        <v>6</v>
      </c>
      <c r="AX140" s="11" t="s">
        <v>83</v>
      </c>
      <c r="AY140" s="222" t="s">
        <v>135</v>
      </c>
    </row>
    <row r="141" spans="2:65" s="1" customFormat="1" ht="22.5" customHeight="1">
      <c r="B141" s="38"/>
      <c r="C141" s="190" t="s">
        <v>294</v>
      </c>
      <c r="D141" s="190" t="s">
        <v>138</v>
      </c>
      <c r="E141" s="191" t="s">
        <v>274</v>
      </c>
      <c r="F141" s="192" t="s">
        <v>275</v>
      </c>
      <c r="G141" s="193" t="s">
        <v>189</v>
      </c>
      <c r="H141" s="194">
        <v>1E-3</v>
      </c>
      <c r="I141" s="195"/>
      <c r="J141" s="196">
        <f>ROUND(I141*H141,2)</f>
        <v>0</v>
      </c>
      <c r="K141" s="192" t="s">
        <v>21</v>
      </c>
      <c r="L141" s="58"/>
      <c r="M141" s="197" t="s">
        <v>21</v>
      </c>
      <c r="N141" s="198" t="s">
        <v>46</v>
      </c>
      <c r="O141" s="39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AR141" s="21" t="s">
        <v>142</v>
      </c>
      <c r="AT141" s="21" t="s">
        <v>138</v>
      </c>
      <c r="AU141" s="21" t="s">
        <v>85</v>
      </c>
      <c r="AY141" s="21" t="s">
        <v>135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21" t="s">
        <v>83</v>
      </c>
      <c r="BK141" s="201">
        <f>ROUND(I141*H141,2)</f>
        <v>0</v>
      </c>
      <c r="BL141" s="21" t="s">
        <v>142</v>
      </c>
      <c r="BM141" s="21" t="s">
        <v>571</v>
      </c>
    </row>
    <row r="142" spans="2:65" s="1" customFormat="1" ht="24">
      <c r="B142" s="38"/>
      <c r="C142" s="60"/>
      <c r="D142" s="214" t="s">
        <v>168</v>
      </c>
      <c r="E142" s="60"/>
      <c r="F142" s="223" t="s">
        <v>277</v>
      </c>
      <c r="G142" s="60"/>
      <c r="H142" s="60"/>
      <c r="I142" s="160"/>
      <c r="J142" s="60"/>
      <c r="K142" s="60"/>
      <c r="L142" s="58"/>
      <c r="M142" s="224"/>
      <c r="N142" s="39"/>
      <c r="O142" s="39"/>
      <c r="P142" s="39"/>
      <c r="Q142" s="39"/>
      <c r="R142" s="39"/>
      <c r="S142" s="39"/>
      <c r="T142" s="75"/>
      <c r="AT142" s="21" t="s">
        <v>168</v>
      </c>
      <c r="AU142" s="21" t="s">
        <v>85</v>
      </c>
    </row>
    <row r="143" spans="2:65" s="1" customFormat="1" ht="22.5" customHeight="1">
      <c r="B143" s="38"/>
      <c r="C143" s="202" t="s">
        <v>298</v>
      </c>
      <c r="D143" s="202" t="s">
        <v>152</v>
      </c>
      <c r="E143" s="203" t="s">
        <v>279</v>
      </c>
      <c r="F143" s="204" t="s">
        <v>280</v>
      </c>
      <c r="G143" s="205" t="s">
        <v>281</v>
      </c>
      <c r="H143" s="206">
        <v>1.403</v>
      </c>
      <c r="I143" s="207"/>
      <c r="J143" s="208">
        <f>ROUND(I143*H143,2)</f>
        <v>0</v>
      </c>
      <c r="K143" s="204" t="s">
        <v>21</v>
      </c>
      <c r="L143" s="209"/>
      <c r="M143" s="210" t="s">
        <v>21</v>
      </c>
      <c r="N143" s="211" t="s">
        <v>46</v>
      </c>
      <c r="O143" s="39"/>
      <c r="P143" s="199">
        <f>O143*H143</f>
        <v>0</v>
      </c>
      <c r="Q143" s="199">
        <v>5.6999999999999998E-4</v>
      </c>
      <c r="R143" s="199">
        <f>Q143*H143</f>
        <v>7.9971000000000003E-4</v>
      </c>
      <c r="S143" s="199">
        <v>0</v>
      </c>
      <c r="T143" s="200">
        <f>S143*H143</f>
        <v>0</v>
      </c>
      <c r="AR143" s="21" t="s">
        <v>155</v>
      </c>
      <c r="AT143" s="21" t="s">
        <v>152</v>
      </c>
      <c r="AU143" s="21" t="s">
        <v>85</v>
      </c>
      <c r="AY143" s="21" t="s">
        <v>135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21" t="s">
        <v>83</v>
      </c>
      <c r="BK143" s="201">
        <f>ROUND(I143*H143,2)</f>
        <v>0</v>
      </c>
      <c r="BL143" s="21" t="s">
        <v>142</v>
      </c>
      <c r="BM143" s="21" t="s">
        <v>572</v>
      </c>
    </row>
    <row r="144" spans="2:65" s="1" customFormat="1" ht="24">
      <c r="B144" s="38"/>
      <c r="C144" s="60"/>
      <c r="D144" s="225" t="s">
        <v>168</v>
      </c>
      <c r="E144" s="60"/>
      <c r="F144" s="226" t="s">
        <v>283</v>
      </c>
      <c r="G144" s="60"/>
      <c r="H144" s="60"/>
      <c r="I144" s="160"/>
      <c r="J144" s="60"/>
      <c r="K144" s="60"/>
      <c r="L144" s="58"/>
      <c r="M144" s="224"/>
      <c r="N144" s="39"/>
      <c r="O144" s="39"/>
      <c r="P144" s="39"/>
      <c r="Q144" s="39"/>
      <c r="R144" s="39"/>
      <c r="S144" s="39"/>
      <c r="T144" s="75"/>
      <c r="AT144" s="21" t="s">
        <v>168</v>
      </c>
      <c r="AU144" s="21" t="s">
        <v>85</v>
      </c>
    </row>
    <row r="145" spans="2:65" s="11" customFormat="1" ht="12">
      <c r="B145" s="212"/>
      <c r="C145" s="213"/>
      <c r="D145" s="214" t="s">
        <v>157</v>
      </c>
      <c r="E145" s="213"/>
      <c r="F145" s="215" t="s">
        <v>573</v>
      </c>
      <c r="G145" s="213"/>
      <c r="H145" s="216">
        <v>1.403</v>
      </c>
      <c r="I145" s="217"/>
      <c r="J145" s="213"/>
      <c r="K145" s="213"/>
      <c r="L145" s="218"/>
      <c r="M145" s="219"/>
      <c r="N145" s="220"/>
      <c r="O145" s="220"/>
      <c r="P145" s="220"/>
      <c r="Q145" s="220"/>
      <c r="R145" s="220"/>
      <c r="S145" s="220"/>
      <c r="T145" s="221"/>
      <c r="AT145" s="222" t="s">
        <v>157</v>
      </c>
      <c r="AU145" s="222" t="s">
        <v>85</v>
      </c>
      <c r="AV145" s="11" t="s">
        <v>85</v>
      </c>
      <c r="AW145" s="11" t="s">
        <v>6</v>
      </c>
      <c r="AX145" s="11" t="s">
        <v>83</v>
      </c>
      <c r="AY145" s="222" t="s">
        <v>135</v>
      </c>
    </row>
    <row r="146" spans="2:65" s="1" customFormat="1" ht="22.5" customHeight="1">
      <c r="B146" s="38"/>
      <c r="C146" s="190" t="s">
        <v>304</v>
      </c>
      <c r="D146" s="190" t="s">
        <v>138</v>
      </c>
      <c r="E146" s="191" t="s">
        <v>286</v>
      </c>
      <c r="F146" s="192" t="s">
        <v>287</v>
      </c>
      <c r="G146" s="193" t="s">
        <v>189</v>
      </c>
      <c r="H146" s="194">
        <v>0.16</v>
      </c>
      <c r="I146" s="195"/>
      <c r="J146" s="196">
        <f>ROUND(I146*H146,2)</f>
        <v>0</v>
      </c>
      <c r="K146" s="192" t="s">
        <v>21</v>
      </c>
      <c r="L146" s="58"/>
      <c r="M146" s="197" t="s">
        <v>21</v>
      </c>
      <c r="N146" s="198" t="s">
        <v>46</v>
      </c>
      <c r="O146" s="39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AR146" s="21" t="s">
        <v>142</v>
      </c>
      <c r="AT146" s="21" t="s">
        <v>138</v>
      </c>
      <c r="AU146" s="21" t="s">
        <v>85</v>
      </c>
      <c r="AY146" s="21" t="s">
        <v>135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21" t="s">
        <v>83</v>
      </c>
      <c r="BK146" s="201">
        <f>ROUND(I146*H146,2)</f>
        <v>0</v>
      </c>
      <c r="BL146" s="21" t="s">
        <v>142</v>
      </c>
      <c r="BM146" s="21" t="s">
        <v>574</v>
      </c>
    </row>
    <row r="147" spans="2:65" s="1" customFormat="1" ht="22.5" customHeight="1">
      <c r="B147" s="38"/>
      <c r="C147" s="202" t="s">
        <v>308</v>
      </c>
      <c r="D147" s="202" t="s">
        <v>152</v>
      </c>
      <c r="E147" s="203" t="s">
        <v>290</v>
      </c>
      <c r="F147" s="204" t="s">
        <v>291</v>
      </c>
      <c r="G147" s="205" t="s">
        <v>183</v>
      </c>
      <c r="H147" s="206">
        <v>4.2000000000000003E-2</v>
      </c>
      <c r="I147" s="207"/>
      <c r="J147" s="208">
        <f>ROUND(I147*H147,2)</f>
        <v>0</v>
      </c>
      <c r="K147" s="204" t="s">
        <v>21</v>
      </c>
      <c r="L147" s="209"/>
      <c r="M147" s="210" t="s">
        <v>21</v>
      </c>
      <c r="N147" s="211" t="s">
        <v>46</v>
      </c>
      <c r="O147" s="39"/>
      <c r="P147" s="199">
        <f>O147*H147</f>
        <v>0</v>
      </c>
      <c r="Q147" s="199">
        <v>0.45561000000000001</v>
      </c>
      <c r="R147" s="199">
        <f>Q147*H147</f>
        <v>1.9135620000000002E-2</v>
      </c>
      <c r="S147" s="199">
        <v>0</v>
      </c>
      <c r="T147" s="200">
        <f>S147*H147</f>
        <v>0</v>
      </c>
      <c r="AR147" s="21" t="s">
        <v>155</v>
      </c>
      <c r="AT147" s="21" t="s">
        <v>152</v>
      </c>
      <c r="AU147" s="21" t="s">
        <v>85</v>
      </c>
      <c r="AY147" s="21" t="s">
        <v>135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21" t="s">
        <v>83</v>
      </c>
      <c r="BK147" s="201">
        <f>ROUND(I147*H147,2)</f>
        <v>0</v>
      </c>
      <c r="BL147" s="21" t="s">
        <v>142</v>
      </c>
      <c r="BM147" s="21" t="s">
        <v>575</v>
      </c>
    </row>
    <row r="148" spans="2:65" s="11" customFormat="1" ht="12">
      <c r="B148" s="212"/>
      <c r="C148" s="213"/>
      <c r="D148" s="214" t="s">
        <v>157</v>
      </c>
      <c r="E148" s="213"/>
      <c r="F148" s="215" t="s">
        <v>576</v>
      </c>
      <c r="G148" s="213"/>
      <c r="H148" s="216">
        <v>4.2000000000000003E-2</v>
      </c>
      <c r="I148" s="217"/>
      <c r="J148" s="213"/>
      <c r="K148" s="213"/>
      <c r="L148" s="218"/>
      <c r="M148" s="219"/>
      <c r="N148" s="220"/>
      <c r="O148" s="220"/>
      <c r="P148" s="220"/>
      <c r="Q148" s="220"/>
      <c r="R148" s="220"/>
      <c r="S148" s="220"/>
      <c r="T148" s="221"/>
      <c r="AT148" s="222" t="s">
        <v>157</v>
      </c>
      <c r="AU148" s="222" t="s">
        <v>85</v>
      </c>
      <c r="AV148" s="11" t="s">
        <v>85</v>
      </c>
      <c r="AW148" s="11" t="s">
        <v>6</v>
      </c>
      <c r="AX148" s="11" t="s">
        <v>83</v>
      </c>
      <c r="AY148" s="222" t="s">
        <v>135</v>
      </c>
    </row>
    <row r="149" spans="2:65" s="1" customFormat="1" ht="22.5" customHeight="1">
      <c r="B149" s="38"/>
      <c r="C149" s="190" t="s">
        <v>312</v>
      </c>
      <c r="D149" s="190" t="s">
        <v>138</v>
      </c>
      <c r="E149" s="191" t="s">
        <v>295</v>
      </c>
      <c r="F149" s="192" t="s">
        <v>296</v>
      </c>
      <c r="G149" s="193" t="s">
        <v>189</v>
      </c>
      <c r="H149" s="194">
        <v>1E-3</v>
      </c>
      <c r="I149" s="195"/>
      <c r="J149" s="196">
        <f>ROUND(I149*H149,2)</f>
        <v>0</v>
      </c>
      <c r="K149" s="192" t="s">
        <v>21</v>
      </c>
      <c r="L149" s="58"/>
      <c r="M149" s="197" t="s">
        <v>21</v>
      </c>
      <c r="N149" s="198" t="s">
        <v>46</v>
      </c>
      <c r="O149" s="39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AR149" s="21" t="s">
        <v>142</v>
      </c>
      <c r="AT149" s="21" t="s">
        <v>138</v>
      </c>
      <c r="AU149" s="21" t="s">
        <v>85</v>
      </c>
      <c r="AY149" s="21" t="s">
        <v>135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21" t="s">
        <v>83</v>
      </c>
      <c r="BK149" s="201">
        <f>ROUND(I149*H149,2)</f>
        <v>0</v>
      </c>
      <c r="BL149" s="21" t="s">
        <v>142</v>
      </c>
      <c r="BM149" s="21" t="s">
        <v>577</v>
      </c>
    </row>
    <row r="150" spans="2:65" s="1" customFormat="1" ht="22.5" customHeight="1">
      <c r="B150" s="38"/>
      <c r="C150" s="202" t="s">
        <v>316</v>
      </c>
      <c r="D150" s="202" t="s">
        <v>152</v>
      </c>
      <c r="E150" s="203" t="s">
        <v>299</v>
      </c>
      <c r="F150" s="204" t="s">
        <v>300</v>
      </c>
      <c r="G150" s="205" t="s">
        <v>301</v>
      </c>
      <c r="H150" s="206">
        <v>109.871</v>
      </c>
      <c r="I150" s="207"/>
      <c r="J150" s="208">
        <f>ROUND(I150*H150,2)</f>
        <v>0</v>
      </c>
      <c r="K150" s="204" t="s">
        <v>21</v>
      </c>
      <c r="L150" s="209"/>
      <c r="M150" s="210" t="s">
        <v>21</v>
      </c>
      <c r="N150" s="211" t="s">
        <v>46</v>
      </c>
      <c r="O150" s="39"/>
      <c r="P150" s="199">
        <f>O150*H150</f>
        <v>0</v>
      </c>
      <c r="Q150" s="199">
        <v>1.0000000000000001E-5</v>
      </c>
      <c r="R150" s="199">
        <f>Q150*H150</f>
        <v>1.0987100000000001E-3</v>
      </c>
      <c r="S150" s="199">
        <v>0</v>
      </c>
      <c r="T150" s="200">
        <f>S150*H150</f>
        <v>0</v>
      </c>
      <c r="AR150" s="21" t="s">
        <v>155</v>
      </c>
      <c r="AT150" s="21" t="s">
        <v>152</v>
      </c>
      <c r="AU150" s="21" t="s">
        <v>85</v>
      </c>
      <c r="AY150" s="21" t="s">
        <v>135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21" t="s">
        <v>83</v>
      </c>
      <c r="BK150" s="201">
        <f>ROUND(I150*H150,2)</f>
        <v>0</v>
      </c>
      <c r="BL150" s="21" t="s">
        <v>142</v>
      </c>
      <c r="BM150" s="21" t="s">
        <v>578</v>
      </c>
    </row>
    <row r="151" spans="2:65" s="1" customFormat="1" ht="24">
      <c r="B151" s="38"/>
      <c r="C151" s="60"/>
      <c r="D151" s="225" t="s">
        <v>168</v>
      </c>
      <c r="E151" s="60"/>
      <c r="F151" s="226" t="s">
        <v>196</v>
      </c>
      <c r="G151" s="60"/>
      <c r="H151" s="60"/>
      <c r="I151" s="160"/>
      <c r="J151" s="60"/>
      <c r="K151" s="60"/>
      <c r="L151" s="58"/>
      <c r="M151" s="224"/>
      <c r="N151" s="39"/>
      <c r="O151" s="39"/>
      <c r="P151" s="39"/>
      <c r="Q151" s="39"/>
      <c r="R151" s="39"/>
      <c r="S151" s="39"/>
      <c r="T151" s="75"/>
      <c r="AT151" s="21" t="s">
        <v>168</v>
      </c>
      <c r="AU151" s="21" t="s">
        <v>85</v>
      </c>
    </row>
    <row r="152" spans="2:65" s="11" customFormat="1" ht="12">
      <c r="B152" s="212"/>
      <c r="C152" s="213"/>
      <c r="D152" s="214" t="s">
        <v>157</v>
      </c>
      <c r="E152" s="213"/>
      <c r="F152" s="215" t="s">
        <v>579</v>
      </c>
      <c r="G152" s="213"/>
      <c r="H152" s="216">
        <v>109.871</v>
      </c>
      <c r="I152" s="217"/>
      <c r="J152" s="213"/>
      <c r="K152" s="213"/>
      <c r="L152" s="218"/>
      <c r="M152" s="219"/>
      <c r="N152" s="220"/>
      <c r="O152" s="220"/>
      <c r="P152" s="220"/>
      <c r="Q152" s="220"/>
      <c r="R152" s="220"/>
      <c r="S152" s="220"/>
      <c r="T152" s="221"/>
      <c r="AT152" s="222" t="s">
        <v>157</v>
      </c>
      <c r="AU152" s="222" t="s">
        <v>85</v>
      </c>
      <c r="AV152" s="11" t="s">
        <v>85</v>
      </c>
      <c r="AW152" s="11" t="s">
        <v>6</v>
      </c>
      <c r="AX152" s="11" t="s">
        <v>83</v>
      </c>
      <c r="AY152" s="222" t="s">
        <v>135</v>
      </c>
    </row>
    <row r="153" spans="2:65" s="1" customFormat="1" ht="22.5" customHeight="1">
      <c r="B153" s="38"/>
      <c r="C153" s="190" t="s">
        <v>320</v>
      </c>
      <c r="D153" s="190" t="s">
        <v>138</v>
      </c>
      <c r="E153" s="191" t="s">
        <v>305</v>
      </c>
      <c r="F153" s="192" t="s">
        <v>306</v>
      </c>
      <c r="G153" s="193" t="s">
        <v>146</v>
      </c>
      <c r="H153" s="194">
        <v>8</v>
      </c>
      <c r="I153" s="195"/>
      <c r="J153" s="196">
        <f>ROUND(I153*H153,2)</f>
        <v>0</v>
      </c>
      <c r="K153" s="192" t="s">
        <v>21</v>
      </c>
      <c r="L153" s="58"/>
      <c r="M153" s="197" t="s">
        <v>21</v>
      </c>
      <c r="N153" s="198" t="s">
        <v>46</v>
      </c>
      <c r="O153" s="39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AR153" s="21" t="s">
        <v>142</v>
      </c>
      <c r="AT153" s="21" t="s">
        <v>138</v>
      </c>
      <c r="AU153" s="21" t="s">
        <v>85</v>
      </c>
      <c r="AY153" s="21" t="s">
        <v>135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21" t="s">
        <v>83</v>
      </c>
      <c r="BK153" s="201">
        <f>ROUND(I153*H153,2)</f>
        <v>0</v>
      </c>
      <c r="BL153" s="21" t="s">
        <v>142</v>
      </c>
      <c r="BM153" s="21" t="s">
        <v>580</v>
      </c>
    </row>
    <row r="154" spans="2:65" s="1" customFormat="1" ht="22.5" customHeight="1">
      <c r="B154" s="38"/>
      <c r="C154" s="190" t="s">
        <v>326</v>
      </c>
      <c r="D154" s="190" t="s">
        <v>138</v>
      </c>
      <c r="E154" s="191" t="s">
        <v>309</v>
      </c>
      <c r="F154" s="192" t="s">
        <v>310</v>
      </c>
      <c r="G154" s="193" t="s">
        <v>146</v>
      </c>
      <c r="H154" s="194">
        <v>8</v>
      </c>
      <c r="I154" s="195"/>
      <c r="J154" s="196">
        <f>ROUND(I154*H154,2)</f>
        <v>0</v>
      </c>
      <c r="K154" s="192" t="s">
        <v>21</v>
      </c>
      <c r="L154" s="58"/>
      <c r="M154" s="197" t="s">
        <v>21</v>
      </c>
      <c r="N154" s="198" t="s">
        <v>46</v>
      </c>
      <c r="O154" s="39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AR154" s="21" t="s">
        <v>142</v>
      </c>
      <c r="AT154" s="21" t="s">
        <v>138</v>
      </c>
      <c r="AU154" s="21" t="s">
        <v>85</v>
      </c>
      <c r="AY154" s="21" t="s">
        <v>135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21" t="s">
        <v>83</v>
      </c>
      <c r="BK154" s="201">
        <f>ROUND(I154*H154,2)</f>
        <v>0</v>
      </c>
      <c r="BL154" s="21" t="s">
        <v>142</v>
      </c>
      <c r="BM154" s="21" t="s">
        <v>581</v>
      </c>
    </row>
    <row r="155" spans="2:65" s="1" customFormat="1" ht="22.5" customHeight="1">
      <c r="B155" s="38"/>
      <c r="C155" s="190" t="s">
        <v>330</v>
      </c>
      <c r="D155" s="190" t="s">
        <v>138</v>
      </c>
      <c r="E155" s="191" t="s">
        <v>208</v>
      </c>
      <c r="F155" s="192" t="s">
        <v>209</v>
      </c>
      <c r="G155" s="193" t="s">
        <v>183</v>
      </c>
      <c r="H155" s="194">
        <v>0.32</v>
      </c>
      <c r="I155" s="195"/>
      <c r="J155" s="196">
        <f>ROUND(I155*H155,2)</f>
        <v>0</v>
      </c>
      <c r="K155" s="192" t="s">
        <v>21</v>
      </c>
      <c r="L155" s="58"/>
      <c r="M155" s="197" t="s">
        <v>21</v>
      </c>
      <c r="N155" s="198" t="s">
        <v>46</v>
      </c>
      <c r="O155" s="39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AR155" s="21" t="s">
        <v>142</v>
      </c>
      <c r="AT155" s="21" t="s">
        <v>138</v>
      </c>
      <c r="AU155" s="21" t="s">
        <v>85</v>
      </c>
      <c r="AY155" s="21" t="s">
        <v>135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21" t="s">
        <v>83</v>
      </c>
      <c r="BK155" s="201">
        <f>ROUND(I155*H155,2)</f>
        <v>0</v>
      </c>
      <c r="BL155" s="21" t="s">
        <v>142</v>
      </c>
      <c r="BM155" s="21" t="s">
        <v>582</v>
      </c>
    </row>
    <row r="156" spans="2:65" s="10" customFormat="1" ht="29.85" customHeight="1">
      <c r="B156" s="173"/>
      <c r="C156" s="174"/>
      <c r="D156" s="187" t="s">
        <v>74</v>
      </c>
      <c r="E156" s="188" t="s">
        <v>85</v>
      </c>
      <c r="F156" s="188" t="s">
        <v>583</v>
      </c>
      <c r="G156" s="174"/>
      <c r="H156" s="174"/>
      <c r="I156" s="177"/>
      <c r="J156" s="189">
        <f>BK156</f>
        <v>0</v>
      </c>
      <c r="K156" s="174"/>
      <c r="L156" s="179"/>
      <c r="M156" s="180"/>
      <c r="N156" s="181"/>
      <c r="O156" s="181"/>
      <c r="P156" s="182">
        <f>SUM(P157:P161)</f>
        <v>0</v>
      </c>
      <c r="Q156" s="181"/>
      <c r="R156" s="182">
        <f>SUM(R157:R161)</f>
        <v>18.29521935</v>
      </c>
      <c r="S156" s="181"/>
      <c r="T156" s="183">
        <f>SUM(T157:T161)</f>
        <v>0</v>
      </c>
      <c r="AR156" s="184" t="s">
        <v>83</v>
      </c>
      <c r="AT156" s="185" t="s">
        <v>74</v>
      </c>
      <c r="AU156" s="185" t="s">
        <v>83</v>
      </c>
      <c r="AY156" s="184" t="s">
        <v>135</v>
      </c>
      <c r="BK156" s="186">
        <f>SUM(BK157:BK161)</f>
        <v>0</v>
      </c>
    </row>
    <row r="157" spans="2:65" s="1" customFormat="1" ht="22.5" customHeight="1">
      <c r="B157" s="38"/>
      <c r="C157" s="190" t="s">
        <v>334</v>
      </c>
      <c r="D157" s="190" t="s">
        <v>138</v>
      </c>
      <c r="E157" s="191" t="s">
        <v>584</v>
      </c>
      <c r="F157" s="192" t="s">
        <v>585</v>
      </c>
      <c r="G157" s="193" t="s">
        <v>183</v>
      </c>
      <c r="H157" s="194">
        <v>7.4470000000000001</v>
      </c>
      <c r="I157" s="195"/>
      <c r="J157" s="196">
        <f>ROUND(I157*H157,2)</f>
        <v>0</v>
      </c>
      <c r="K157" s="192" t="s">
        <v>347</v>
      </c>
      <c r="L157" s="58"/>
      <c r="M157" s="197" t="s">
        <v>21</v>
      </c>
      <c r="N157" s="198" t="s">
        <v>46</v>
      </c>
      <c r="O157" s="39"/>
      <c r="P157" s="199">
        <f>O157*H157</f>
        <v>0</v>
      </c>
      <c r="Q157" s="199">
        <v>2.45329</v>
      </c>
      <c r="R157" s="199">
        <f>Q157*H157</f>
        <v>18.269650630000001</v>
      </c>
      <c r="S157" s="199">
        <v>0</v>
      </c>
      <c r="T157" s="200">
        <f>S157*H157</f>
        <v>0</v>
      </c>
      <c r="AR157" s="21" t="s">
        <v>142</v>
      </c>
      <c r="AT157" s="21" t="s">
        <v>138</v>
      </c>
      <c r="AU157" s="21" t="s">
        <v>85</v>
      </c>
      <c r="AY157" s="21" t="s">
        <v>135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21" t="s">
        <v>83</v>
      </c>
      <c r="BK157" s="201">
        <f>ROUND(I157*H157,2)</f>
        <v>0</v>
      </c>
      <c r="BL157" s="21" t="s">
        <v>142</v>
      </c>
      <c r="BM157" s="21" t="s">
        <v>586</v>
      </c>
    </row>
    <row r="158" spans="2:65" s="11" customFormat="1" ht="12">
      <c r="B158" s="212"/>
      <c r="C158" s="213"/>
      <c r="D158" s="214" t="s">
        <v>157</v>
      </c>
      <c r="E158" s="234" t="s">
        <v>21</v>
      </c>
      <c r="F158" s="215" t="s">
        <v>587</v>
      </c>
      <c r="G158" s="213"/>
      <c r="H158" s="216">
        <v>7.4470000000000001</v>
      </c>
      <c r="I158" s="217"/>
      <c r="J158" s="213"/>
      <c r="K158" s="213"/>
      <c r="L158" s="218"/>
      <c r="M158" s="219"/>
      <c r="N158" s="220"/>
      <c r="O158" s="220"/>
      <c r="P158" s="220"/>
      <c r="Q158" s="220"/>
      <c r="R158" s="220"/>
      <c r="S158" s="220"/>
      <c r="T158" s="221"/>
      <c r="AT158" s="222" t="s">
        <v>157</v>
      </c>
      <c r="AU158" s="222" t="s">
        <v>85</v>
      </c>
      <c r="AV158" s="11" t="s">
        <v>85</v>
      </c>
      <c r="AW158" s="11" t="s">
        <v>39</v>
      </c>
      <c r="AX158" s="11" t="s">
        <v>83</v>
      </c>
      <c r="AY158" s="222" t="s">
        <v>135</v>
      </c>
    </row>
    <row r="159" spans="2:65" s="1" customFormat="1" ht="44.25" customHeight="1">
      <c r="B159" s="38"/>
      <c r="C159" s="190" t="s">
        <v>338</v>
      </c>
      <c r="D159" s="190" t="s">
        <v>138</v>
      </c>
      <c r="E159" s="191" t="s">
        <v>588</v>
      </c>
      <c r="F159" s="192" t="s">
        <v>589</v>
      </c>
      <c r="G159" s="193" t="s">
        <v>146</v>
      </c>
      <c r="H159" s="194">
        <v>24.824000000000002</v>
      </c>
      <c r="I159" s="195"/>
      <c r="J159" s="196">
        <f>ROUND(I159*H159,2)</f>
        <v>0</v>
      </c>
      <c r="K159" s="192" t="s">
        <v>347</v>
      </c>
      <c r="L159" s="58"/>
      <c r="M159" s="197" t="s">
        <v>21</v>
      </c>
      <c r="N159" s="198" t="s">
        <v>46</v>
      </c>
      <c r="O159" s="39"/>
      <c r="P159" s="199">
        <f>O159*H159</f>
        <v>0</v>
      </c>
      <c r="Q159" s="199">
        <v>1.0300000000000001E-3</v>
      </c>
      <c r="R159" s="199">
        <f>Q159*H159</f>
        <v>2.5568720000000003E-2</v>
      </c>
      <c r="S159" s="199">
        <v>0</v>
      </c>
      <c r="T159" s="200">
        <f>S159*H159</f>
        <v>0</v>
      </c>
      <c r="AR159" s="21" t="s">
        <v>142</v>
      </c>
      <c r="AT159" s="21" t="s">
        <v>138</v>
      </c>
      <c r="AU159" s="21" t="s">
        <v>85</v>
      </c>
      <c r="AY159" s="21" t="s">
        <v>135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21" t="s">
        <v>83</v>
      </c>
      <c r="BK159" s="201">
        <f>ROUND(I159*H159,2)</f>
        <v>0</v>
      </c>
      <c r="BL159" s="21" t="s">
        <v>142</v>
      </c>
      <c r="BM159" s="21" t="s">
        <v>590</v>
      </c>
    </row>
    <row r="160" spans="2:65" s="11" customFormat="1" ht="12">
      <c r="B160" s="212"/>
      <c r="C160" s="213"/>
      <c r="D160" s="214" t="s">
        <v>157</v>
      </c>
      <c r="E160" s="234" t="s">
        <v>21</v>
      </c>
      <c r="F160" s="215" t="s">
        <v>591</v>
      </c>
      <c r="G160" s="213"/>
      <c r="H160" s="216">
        <v>24.824000000000002</v>
      </c>
      <c r="I160" s="217"/>
      <c r="J160" s="213"/>
      <c r="K160" s="213"/>
      <c r="L160" s="218"/>
      <c r="M160" s="219"/>
      <c r="N160" s="220"/>
      <c r="O160" s="220"/>
      <c r="P160" s="220"/>
      <c r="Q160" s="220"/>
      <c r="R160" s="220"/>
      <c r="S160" s="220"/>
      <c r="T160" s="221"/>
      <c r="AT160" s="222" t="s">
        <v>157</v>
      </c>
      <c r="AU160" s="222" t="s">
        <v>85</v>
      </c>
      <c r="AV160" s="11" t="s">
        <v>85</v>
      </c>
      <c r="AW160" s="11" t="s">
        <v>39</v>
      </c>
      <c r="AX160" s="11" t="s">
        <v>83</v>
      </c>
      <c r="AY160" s="222" t="s">
        <v>135</v>
      </c>
    </row>
    <row r="161" spans="2:65" s="1" customFormat="1" ht="44.25" customHeight="1">
      <c r="B161" s="38"/>
      <c r="C161" s="190" t="s">
        <v>340</v>
      </c>
      <c r="D161" s="190" t="s">
        <v>138</v>
      </c>
      <c r="E161" s="191" t="s">
        <v>592</v>
      </c>
      <c r="F161" s="192" t="s">
        <v>593</v>
      </c>
      <c r="G161" s="193" t="s">
        <v>146</v>
      </c>
      <c r="H161" s="194">
        <v>24.824000000000002</v>
      </c>
      <c r="I161" s="195"/>
      <c r="J161" s="196">
        <f>ROUND(I161*H161,2)</f>
        <v>0</v>
      </c>
      <c r="K161" s="192" t="s">
        <v>347</v>
      </c>
      <c r="L161" s="58"/>
      <c r="M161" s="197" t="s">
        <v>21</v>
      </c>
      <c r="N161" s="198" t="s">
        <v>46</v>
      </c>
      <c r="O161" s="39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AR161" s="21" t="s">
        <v>142</v>
      </c>
      <c r="AT161" s="21" t="s">
        <v>138</v>
      </c>
      <c r="AU161" s="21" t="s">
        <v>85</v>
      </c>
      <c r="AY161" s="21" t="s">
        <v>135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21" t="s">
        <v>83</v>
      </c>
      <c r="BK161" s="201">
        <f>ROUND(I161*H161,2)</f>
        <v>0</v>
      </c>
      <c r="BL161" s="21" t="s">
        <v>142</v>
      </c>
      <c r="BM161" s="21" t="s">
        <v>594</v>
      </c>
    </row>
    <row r="162" spans="2:65" s="10" customFormat="1" ht="29.85" customHeight="1">
      <c r="B162" s="173"/>
      <c r="C162" s="174"/>
      <c r="D162" s="187" t="s">
        <v>74</v>
      </c>
      <c r="E162" s="188" t="s">
        <v>363</v>
      </c>
      <c r="F162" s="188" t="s">
        <v>364</v>
      </c>
      <c r="G162" s="174"/>
      <c r="H162" s="174"/>
      <c r="I162" s="177"/>
      <c r="J162" s="189">
        <f>BK162</f>
        <v>0</v>
      </c>
      <c r="K162" s="174"/>
      <c r="L162" s="179"/>
      <c r="M162" s="180"/>
      <c r="N162" s="181"/>
      <c r="O162" s="181"/>
      <c r="P162" s="182">
        <f>P163</f>
        <v>0</v>
      </c>
      <c r="Q162" s="181"/>
      <c r="R162" s="182">
        <f>R163</f>
        <v>0</v>
      </c>
      <c r="S162" s="181"/>
      <c r="T162" s="183">
        <f>T163</f>
        <v>0</v>
      </c>
      <c r="AR162" s="184" t="s">
        <v>83</v>
      </c>
      <c r="AT162" s="185" t="s">
        <v>74</v>
      </c>
      <c r="AU162" s="185" t="s">
        <v>83</v>
      </c>
      <c r="AY162" s="184" t="s">
        <v>135</v>
      </c>
      <c r="BK162" s="186">
        <f>BK163</f>
        <v>0</v>
      </c>
    </row>
    <row r="163" spans="2:65" s="1" customFormat="1" ht="22.5" customHeight="1">
      <c r="B163" s="38"/>
      <c r="C163" s="190" t="s">
        <v>344</v>
      </c>
      <c r="D163" s="190" t="s">
        <v>138</v>
      </c>
      <c r="E163" s="191" t="s">
        <v>366</v>
      </c>
      <c r="F163" s="192" t="s">
        <v>367</v>
      </c>
      <c r="G163" s="193" t="s">
        <v>189</v>
      </c>
      <c r="H163" s="194">
        <v>21.395</v>
      </c>
      <c r="I163" s="195"/>
      <c r="J163" s="196">
        <f>ROUND(I163*H163,2)</f>
        <v>0</v>
      </c>
      <c r="K163" s="192" t="s">
        <v>21</v>
      </c>
      <c r="L163" s="58"/>
      <c r="M163" s="197" t="s">
        <v>21</v>
      </c>
      <c r="N163" s="198" t="s">
        <v>46</v>
      </c>
      <c r="O163" s="39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AR163" s="21" t="s">
        <v>142</v>
      </c>
      <c r="AT163" s="21" t="s">
        <v>138</v>
      </c>
      <c r="AU163" s="21" t="s">
        <v>85</v>
      </c>
      <c r="AY163" s="21" t="s">
        <v>135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21" t="s">
        <v>83</v>
      </c>
      <c r="BK163" s="201">
        <f>ROUND(I163*H163,2)</f>
        <v>0</v>
      </c>
      <c r="BL163" s="21" t="s">
        <v>142</v>
      </c>
      <c r="BM163" s="21" t="s">
        <v>595</v>
      </c>
    </row>
    <row r="164" spans="2:65" s="10" customFormat="1" ht="37.35" customHeight="1">
      <c r="B164" s="173"/>
      <c r="C164" s="174"/>
      <c r="D164" s="175" t="s">
        <v>74</v>
      </c>
      <c r="E164" s="176" t="s">
        <v>596</v>
      </c>
      <c r="F164" s="176" t="s">
        <v>597</v>
      </c>
      <c r="G164" s="174"/>
      <c r="H164" s="174"/>
      <c r="I164" s="177"/>
      <c r="J164" s="178">
        <f>BK164</f>
        <v>0</v>
      </c>
      <c r="K164" s="174"/>
      <c r="L164" s="179"/>
      <c r="M164" s="180"/>
      <c r="N164" s="181"/>
      <c r="O164" s="181"/>
      <c r="P164" s="182">
        <f>P165+P170</f>
        <v>0</v>
      </c>
      <c r="Q164" s="181"/>
      <c r="R164" s="182">
        <f>R165+R170</f>
        <v>5.0258171999999997</v>
      </c>
      <c r="S164" s="181"/>
      <c r="T164" s="183">
        <f>T165+T170</f>
        <v>0</v>
      </c>
      <c r="AR164" s="184" t="s">
        <v>85</v>
      </c>
      <c r="AT164" s="185" t="s">
        <v>74</v>
      </c>
      <c r="AU164" s="185" t="s">
        <v>75</v>
      </c>
      <c r="AY164" s="184" t="s">
        <v>135</v>
      </c>
      <c r="BK164" s="186">
        <f>BK165+BK170</f>
        <v>0</v>
      </c>
    </row>
    <row r="165" spans="2:65" s="10" customFormat="1" ht="19.95" customHeight="1">
      <c r="B165" s="173"/>
      <c r="C165" s="174"/>
      <c r="D165" s="187" t="s">
        <v>74</v>
      </c>
      <c r="E165" s="188" t="s">
        <v>598</v>
      </c>
      <c r="F165" s="188" t="s">
        <v>599</v>
      </c>
      <c r="G165" s="174"/>
      <c r="H165" s="174"/>
      <c r="I165" s="177"/>
      <c r="J165" s="189">
        <f>BK165</f>
        <v>0</v>
      </c>
      <c r="K165" s="174"/>
      <c r="L165" s="179"/>
      <c r="M165" s="180"/>
      <c r="N165" s="181"/>
      <c r="O165" s="181"/>
      <c r="P165" s="182">
        <f>SUM(P166:P169)</f>
        <v>0</v>
      </c>
      <c r="Q165" s="181"/>
      <c r="R165" s="182">
        <f>SUM(R166:R169)</f>
        <v>4.7160299999999999</v>
      </c>
      <c r="S165" s="181"/>
      <c r="T165" s="183">
        <f>SUM(T166:T169)</f>
        <v>0</v>
      </c>
      <c r="AR165" s="184" t="s">
        <v>85</v>
      </c>
      <c r="AT165" s="185" t="s">
        <v>74</v>
      </c>
      <c r="AU165" s="185" t="s">
        <v>83</v>
      </c>
      <c r="AY165" s="184" t="s">
        <v>135</v>
      </c>
      <c r="BK165" s="186">
        <f>SUM(BK166:BK169)</f>
        <v>0</v>
      </c>
    </row>
    <row r="166" spans="2:65" s="1" customFormat="1" ht="31.5" customHeight="1">
      <c r="B166" s="38"/>
      <c r="C166" s="190" t="s">
        <v>349</v>
      </c>
      <c r="D166" s="190" t="s">
        <v>138</v>
      </c>
      <c r="E166" s="191" t="s">
        <v>600</v>
      </c>
      <c r="F166" s="192" t="s">
        <v>601</v>
      </c>
      <c r="G166" s="193" t="s">
        <v>146</v>
      </c>
      <c r="H166" s="194">
        <v>25.574999999999999</v>
      </c>
      <c r="I166" s="195"/>
      <c r="J166" s="196">
        <f>ROUND(I166*H166,2)</f>
        <v>0</v>
      </c>
      <c r="K166" s="192" t="s">
        <v>347</v>
      </c>
      <c r="L166" s="58"/>
      <c r="M166" s="197" t="s">
        <v>21</v>
      </c>
      <c r="N166" s="198" t="s">
        <v>46</v>
      </c>
      <c r="O166" s="39"/>
      <c r="P166" s="199">
        <f>O166*H166</f>
        <v>0</v>
      </c>
      <c r="Q166" s="199">
        <v>4.3999999999999997E-2</v>
      </c>
      <c r="R166" s="199">
        <f>Q166*H166</f>
        <v>1.1253</v>
      </c>
      <c r="S166" s="199">
        <v>0</v>
      </c>
      <c r="T166" s="200">
        <f>S166*H166</f>
        <v>0</v>
      </c>
      <c r="AR166" s="21" t="s">
        <v>214</v>
      </c>
      <c r="AT166" s="21" t="s">
        <v>138</v>
      </c>
      <c r="AU166" s="21" t="s">
        <v>85</v>
      </c>
      <c r="AY166" s="21" t="s">
        <v>135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21" t="s">
        <v>83</v>
      </c>
      <c r="BK166" s="201">
        <f>ROUND(I166*H166,2)</f>
        <v>0</v>
      </c>
      <c r="BL166" s="21" t="s">
        <v>214</v>
      </c>
      <c r="BM166" s="21" t="s">
        <v>602</v>
      </c>
    </row>
    <row r="167" spans="2:65" s="1" customFormat="1" ht="22.5" customHeight="1">
      <c r="B167" s="38"/>
      <c r="C167" s="202" t="s">
        <v>353</v>
      </c>
      <c r="D167" s="202" t="s">
        <v>152</v>
      </c>
      <c r="E167" s="203" t="s">
        <v>603</v>
      </c>
      <c r="F167" s="204" t="s">
        <v>604</v>
      </c>
      <c r="G167" s="205" t="s">
        <v>146</v>
      </c>
      <c r="H167" s="206">
        <v>26.597999999999999</v>
      </c>
      <c r="I167" s="207"/>
      <c r="J167" s="208">
        <f>ROUND(I167*H167,2)</f>
        <v>0</v>
      </c>
      <c r="K167" s="204" t="s">
        <v>21</v>
      </c>
      <c r="L167" s="209"/>
      <c r="M167" s="210" t="s">
        <v>21</v>
      </c>
      <c r="N167" s="211" t="s">
        <v>46</v>
      </c>
      <c r="O167" s="39"/>
      <c r="P167" s="199">
        <f>O167*H167</f>
        <v>0</v>
      </c>
      <c r="Q167" s="199">
        <v>0.13500000000000001</v>
      </c>
      <c r="R167" s="199">
        <f>Q167*H167</f>
        <v>3.5907300000000002</v>
      </c>
      <c r="S167" s="199">
        <v>0</v>
      </c>
      <c r="T167" s="200">
        <f>S167*H167</f>
        <v>0</v>
      </c>
      <c r="AR167" s="21" t="s">
        <v>278</v>
      </c>
      <c r="AT167" s="21" t="s">
        <v>152</v>
      </c>
      <c r="AU167" s="21" t="s">
        <v>85</v>
      </c>
      <c r="AY167" s="21" t="s">
        <v>135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21" t="s">
        <v>83</v>
      </c>
      <c r="BK167" s="201">
        <f>ROUND(I167*H167,2)</f>
        <v>0</v>
      </c>
      <c r="BL167" s="21" t="s">
        <v>214</v>
      </c>
      <c r="BM167" s="21" t="s">
        <v>605</v>
      </c>
    </row>
    <row r="168" spans="2:65" s="11" customFormat="1" ht="12">
      <c r="B168" s="212"/>
      <c r="C168" s="213"/>
      <c r="D168" s="214" t="s">
        <v>157</v>
      </c>
      <c r="E168" s="213"/>
      <c r="F168" s="215" t="s">
        <v>606</v>
      </c>
      <c r="G168" s="213"/>
      <c r="H168" s="216">
        <v>26.597999999999999</v>
      </c>
      <c r="I168" s="217"/>
      <c r="J168" s="213"/>
      <c r="K168" s="213"/>
      <c r="L168" s="218"/>
      <c r="M168" s="219"/>
      <c r="N168" s="220"/>
      <c r="O168" s="220"/>
      <c r="P168" s="220"/>
      <c r="Q168" s="220"/>
      <c r="R168" s="220"/>
      <c r="S168" s="220"/>
      <c r="T168" s="221"/>
      <c r="AT168" s="222" t="s">
        <v>157</v>
      </c>
      <c r="AU168" s="222" t="s">
        <v>85</v>
      </c>
      <c r="AV168" s="11" t="s">
        <v>85</v>
      </c>
      <c r="AW168" s="11" t="s">
        <v>6</v>
      </c>
      <c r="AX168" s="11" t="s">
        <v>83</v>
      </c>
      <c r="AY168" s="222" t="s">
        <v>135</v>
      </c>
    </row>
    <row r="169" spans="2:65" s="1" customFormat="1" ht="44.25" customHeight="1">
      <c r="B169" s="38"/>
      <c r="C169" s="190" t="s">
        <v>357</v>
      </c>
      <c r="D169" s="190" t="s">
        <v>138</v>
      </c>
      <c r="E169" s="191" t="s">
        <v>607</v>
      </c>
      <c r="F169" s="192" t="s">
        <v>608</v>
      </c>
      <c r="G169" s="193" t="s">
        <v>609</v>
      </c>
      <c r="H169" s="235"/>
      <c r="I169" s="195"/>
      <c r="J169" s="196">
        <f>ROUND(I169*H169,2)</f>
        <v>0</v>
      </c>
      <c r="K169" s="192" t="s">
        <v>347</v>
      </c>
      <c r="L169" s="58"/>
      <c r="M169" s="197" t="s">
        <v>21</v>
      </c>
      <c r="N169" s="198" t="s">
        <v>46</v>
      </c>
      <c r="O169" s="39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AR169" s="21" t="s">
        <v>214</v>
      </c>
      <c r="AT169" s="21" t="s">
        <v>138</v>
      </c>
      <c r="AU169" s="21" t="s">
        <v>85</v>
      </c>
      <c r="AY169" s="21" t="s">
        <v>135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21" t="s">
        <v>83</v>
      </c>
      <c r="BK169" s="201">
        <f>ROUND(I169*H169,2)</f>
        <v>0</v>
      </c>
      <c r="BL169" s="21" t="s">
        <v>214</v>
      </c>
      <c r="BM169" s="21" t="s">
        <v>610</v>
      </c>
    </row>
    <row r="170" spans="2:65" s="10" customFormat="1" ht="29.85" customHeight="1">
      <c r="B170" s="173"/>
      <c r="C170" s="174"/>
      <c r="D170" s="187" t="s">
        <v>74</v>
      </c>
      <c r="E170" s="188" t="s">
        <v>611</v>
      </c>
      <c r="F170" s="188" t="s">
        <v>612</v>
      </c>
      <c r="G170" s="174"/>
      <c r="H170" s="174"/>
      <c r="I170" s="177"/>
      <c r="J170" s="189">
        <f>BK170</f>
        <v>0</v>
      </c>
      <c r="K170" s="174"/>
      <c r="L170" s="179"/>
      <c r="M170" s="180"/>
      <c r="N170" s="181"/>
      <c r="O170" s="181"/>
      <c r="P170" s="182">
        <f>SUM(P171:P174)</f>
        <v>0</v>
      </c>
      <c r="Q170" s="181"/>
      <c r="R170" s="182">
        <f>SUM(R171:R174)</f>
        <v>0.30978720000000004</v>
      </c>
      <c r="S170" s="181"/>
      <c r="T170" s="183">
        <f>SUM(T171:T174)</f>
        <v>0</v>
      </c>
      <c r="AR170" s="184" t="s">
        <v>85</v>
      </c>
      <c r="AT170" s="185" t="s">
        <v>74</v>
      </c>
      <c r="AU170" s="185" t="s">
        <v>83</v>
      </c>
      <c r="AY170" s="184" t="s">
        <v>135</v>
      </c>
      <c r="BK170" s="186">
        <f>SUM(BK171:BK174)</f>
        <v>0</v>
      </c>
    </row>
    <row r="171" spans="2:65" s="1" customFormat="1" ht="31.5" customHeight="1">
      <c r="B171" s="38"/>
      <c r="C171" s="190" t="s">
        <v>365</v>
      </c>
      <c r="D171" s="190" t="s">
        <v>138</v>
      </c>
      <c r="E171" s="191" t="s">
        <v>613</v>
      </c>
      <c r="F171" s="192" t="s">
        <v>614</v>
      </c>
      <c r="G171" s="193" t="s">
        <v>146</v>
      </c>
      <c r="H171" s="194">
        <v>1.746</v>
      </c>
      <c r="I171" s="195"/>
      <c r="J171" s="196">
        <f>ROUND(I171*H171,2)</f>
        <v>0</v>
      </c>
      <c r="K171" s="192" t="s">
        <v>21</v>
      </c>
      <c r="L171" s="58"/>
      <c r="M171" s="197" t="s">
        <v>21</v>
      </c>
      <c r="N171" s="198" t="s">
        <v>46</v>
      </c>
      <c r="O171" s="39"/>
      <c r="P171" s="199">
        <f>O171*H171</f>
        <v>0</v>
      </c>
      <c r="Q171" s="199">
        <v>3.5700000000000003E-2</v>
      </c>
      <c r="R171" s="199">
        <f>Q171*H171</f>
        <v>6.2332200000000004E-2</v>
      </c>
      <c r="S171" s="199">
        <v>0</v>
      </c>
      <c r="T171" s="200">
        <f>S171*H171</f>
        <v>0</v>
      </c>
      <c r="AR171" s="21" t="s">
        <v>214</v>
      </c>
      <c r="AT171" s="21" t="s">
        <v>138</v>
      </c>
      <c r="AU171" s="21" t="s">
        <v>85</v>
      </c>
      <c r="AY171" s="21" t="s">
        <v>135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21" t="s">
        <v>83</v>
      </c>
      <c r="BK171" s="201">
        <f>ROUND(I171*H171,2)</f>
        <v>0</v>
      </c>
      <c r="BL171" s="21" t="s">
        <v>214</v>
      </c>
      <c r="BM171" s="21" t="s">
        <v>615</v>
      </c>
    </row>
    <row r="172" spans="2:65" s="1" customFormat="1" ht="22.5" customHeight="1">
      <c r="B172" s="38"/>
      <c r="C172" s="202" t="s">
        <v>465</v>
      </c>
      <c r="D172" s="202" t="s">
        <v>152</v>
      </c>
      <c r="E172" s="203" t="s">
        <v>603</v>
      </c>
      <c r="F172" s="204" t="s">
        <v>604</v>
      </c>
      <c r="G172" s="205" t="s">
        <v>146</v>
      </c>
      <c r="H172" s="206">
        <v>1.833</v>
      </c>
      <c r="I172" s="207"/>
      <c r="J172" s="208">
        <f>ROUND(I172*H172,2)</f>
        <v>0</v>
      </c>
      <c r="K172" s="204" t="s">
        <v>21</v>
      </c>
      <c r="L172" s="209"/>
      <c r="M172" s="210" t="s">
        <v>21</v>
      </c>
      <c r="N172" s="211" t="s">
        <v>46</v>
      </c>
      <c r="O172" s="39"/>
      <c r="P172" s="199">
        <f>O172*H172</f>
        <v>0</v>
      </c>
      <c r="Q172" s="199">
        <v>0.13500000000000001</v>
      </c>
      <c r="R172" s="199">
        <f>Q172*H172</f>
        <v>0.24745500000000001</v>
      </c>
      <c r="S172" s="199">
        <v>0</v>
      </c>
      <c r="T172" s="200">
        <f>S172*H172</f>
        <v>0</v>
      </c>
      <c r="AR172" s="21" t="s">
        <v>278</v>
      </c>
      <c r="AT172" s="21" t="s">
        <v>152</v>
      </c>
      <c r="AU172" s="21" t="s">
        <v>85</v>
      </c>
      <c r="AY172" s="21" t="s">
        <v>135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21" t="s">
        <v>83</v>
      </c>
      <c r="BK172" s="201">
        <f>ROUND(I172*H172,2)</f>
        <v>0</v>
      </c>
      <c r="BL172" s="21" t="s">
        <v>214</v>
      </c>
      <c r="BM172" s="21" t="s">
        <v>616</v>
      </c>
    </row>
    <row r="173" spans="2:65" s="11" customFormat="1" ht="12">
      <c r="B173" s="212"/>
      <c r="C173" s="213"/>
      <c r="D173" s="214" t="s">
        <v>157</v>
      </c>
      <c r="E173" s="213"/>
      <c r="F173" s="215" t="s">
        <v>617</v>
      </c>
      <c r="G173" s="213"/>
      <c r="H173" s="216">
        <v>1.833</v>
      </c>
      <c r="I173" s="217"/>
      <c r="J173" s="213"/>
      <c r="K173" s="213"/>
      <c r="L173" s="218"/>
      <c r="M173" s="219"/>
      <c r="N173" s="220"/>
      <c r="O173" s="220"/>
      <c r="P173" s="220"/>
      <c r="Q173" s="220"/>
      <c r="R173" s="220"/>
      <c r="S173" s="220"/>
      <c r="T173" s="221"/>
      <c r="AT173" s="222" t="s">
        <v>157</v>
      </c>
      <c r="AU173" s="222" t="s">
        <v>85</v>
      </c>
      <c r="AV173" s="11" t="s">
        <v>85</v>
      </c>
      <c r="AW173" s="11" t="s">
        <v>6</v>
      </c>
      <c r="AX173" s="11" t="s">
        <v>83</v>
      </c>
      <c r="AY173" s="222" t="s">
        <v>135</v>
      </c>
    </row>
    <row r="174" spans="2:65" s="1" customFormat="1" ht="31.5" customHeight="1">
      <c r="B174" s="38"/>
      <c r="C174" s="190" t="s">
        <v>618</v>
      </c>
      <c r="D174" s="190" t="s">
        <v>138</v>
      </c>
      <c r="E174" s="191" t="s">
        <v>619</v>
      </c>
      <c r="F174" s="192" t="s">
        <v>620</v>
      </c>
      <c r="G174" s="193" t="s">
        <v>609</v>
      </c>
      <c r="H174" s="235"/>
      <c r="I174" s="195"/>
      <c r="J174" s="196">
        <f>ROUND(I174*H174,2)</f>
        <v>0</v>
      </c>
      <c r="K174" s="192" t="s">
        <v>347</v>
      </c>
      <c r="L174" s="58"/>
      <c r="M174" s="197" t="s">
        <v>21</v>
      </c>
      <c r="N174" s="229" t="s">
        <v>46</v>
      </c>
      <c r="O174" s="230"/>
      <c r="P174" s="231">
        <f>O174*H174</f>
        <v>0</v>
      </c>
      <c r="Q174" s="231">
        <v>0</v>
      </c>
      <c r="R174" s="231">
        <f>Q174*H174</f>
        <v>0</v>
      </c>
      <c r="S174" s="231">
        <v>0</v>
      </c>
      <c r="T174" s="232">
        <f>S174*H174</f>
        <v>0</v>
      </c>
      <c r="AR174" s="21" t="s">
        <v>214</v>
      </c>
      <c r="AT174" s="21" t="s">
        <v>138</v>
      </c>
      <c r="AU174" s="21" t="s">
        <v>85</v>
      </c>
      <c r="AY174" s="21" t="s">
        <v>135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21" t="s">
        <v>83</v>
      </c>
      <c r="BK174" s="201">
        <f>ROUND(I174*H174,2)</f>
        <v>0</v>
      </c>
      <c r="BL174" s="21" t="s">
        <v>214</v>
      </c>
      <c r="BM174" s="21" t="s">
        <v>621</v>
      </c>
    </row>
    <row r="175" spans="2:65" s="1" customFormat="1" ht="6.9" customHeight="1">
      <c r="B175" s="53"/>
      <c r="C175" s="54"/>
      <c r="D175" s="54"/>
      <c r="E175" s="54"/>
      <c r="F175" s="54"/>
      <c r="G175" s="54"/>
      <c r="H175" s="54"/>
      <c r="I175" s="136"/>
      <c r="J175" s="54"/>
      <c r="K175" s="54"/>
      <c r="L175" s="58"/>
    </row>
  </sheetData>
  <sheetProtection algorithmName="SHA-512" hashValue="jd0pQk68Y+csys1gEqmmQ5bUhMgKC0WFqACIP/tZfnw7XGXKfz2GVbanOW7AU3sgV+DetXS+mGwVuW4OIP1Reg==" saltValue="3Wb1TQAiIOb0IjViMz17zg==" spinCount="100000" sheet="1" objects="1" scenarios="1" formatCells="0" formatColumns="0" formatRows="0" sort="0" autoFilter="0"/>
  <autoFilter ref="C84:K174" xr:uid="{00000000-0009-0000-0000-000004000000}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400-000000000000}"/>
    <hyperlink ref="G1:H1" location="C54" display="2) Rekapitulace" xr:uid="{00000000-0004-0000-0400-000001000000}"/>
    <hyperlink ref="J1" location="C84" display="3) Soupis prací" xr:uid="{00000000-0004-0000-0400-000002000000}"/>
    <hyperlink ref="L1:V1" location="'Rekapitulace stavby'!C2" display="Rekapitulace stavby" xr:uid="{00000000-0004-0000-04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R161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101</v>
      </c>
      <c r="G1" s="359" t="s">
        <v>102</v>
      </c>
      <c r="H1" s="359"/>
      <c r="I1" s="112"/>
      <c r="J1" s="111" t="s">
        <v>103</v>
      </c>
      <c r="K1" s="110" t="s">
        <v>104</v>
      </c>
      <c r="L1" s="111" t="s">
        <v>105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351"/>
      <c r="M2" s="351"/>
      <c r="N2" s="351"/>
      <c r="O2" s="351"/>
      <c r="P2" s="351"/>
      <c r="Q2" s="351"/>
      <c r="R2" s="351"/>
      <c r="S2" s="351"/>
      <c r="T2" s="351"/>
      <c r="U2" s="351"/>
      <c r="V2" s="351"/>
      <c r="AT2" s="21" t="s">
        <v>97</v>
      </c>
    </row>
    <row r="3" spans="1:70" ht="6.9" customHeight="1">
      <c r="B3" s="22"/>
      <c r="C3" s="23"/>
      <c r="D3" s="23"/>
      <c r="E3" s="23"/>
      <c r="F3" s="23"/>
      <c r="G3" s="23"/>
      <c r="H3" s="23"/>
      <c r="I3" s="113"/>
      <c r="J3" s="23"/>
      <c r="K3" s="24"/>
      <c r="AT3" s="21" t="s">
        <v>85</v>
      </c>
    </row>
    <row r="4" spans="1:70" ht="36.9" customHeight="1">
      <c r="B4" s="25"/>
      <c r="C4" s="26"/>
      <c r="D4" s="27" t="s">
        <v>106</v>
      </c>
      <c r="E4" s="26"/>
      <c r="F4" s="26"/>
      <c r="G4" s="26"/>
      <c r="H4" s="26"/>
      <c r="I4" s="114"/>
      <c r="J4" s="26"/>
      <c r="K4" s="28"/>
      <c r="M4" s="29" t="s">
        <v>12</v>
      </c>
      <c r="AT4" s="21" t="s">
        <v>6</v>
      </c>
    </row>
    <row r="5" spans="1:70" ht="6.9" customHeight="1">
      <c r="B5" s="25"/>
      <c r="C5" s="26"/>
      <c r="D5" s="26"/>
      <c r="E5" s="26"/>
      <c r="F5" s="26"/>
      <c r="G5" s="26"/>
      <c r="H5" s="26"/>
      <c r="I5" s="114"/>
      <c r="J5" s="26"/>
      <c r="K5" s="28"/>
    </row>
    <row r="6" spans="1:70" ht="13.2">
      <c r="B6" s="25"/>
      <c r="C6" s="26"/>
      <c r="D6" s="34" t="s">
        <v>18</v>
      </c>
      <c r="E6" s="26"/>
      <c r="F6" s="26"/>
      <c r="G6" s="26"/>
      <c r="H6" s="26"/>
      <c r="I6" s="114"/>
      <c r="J6" s="26"/>
      <c r="K6" s="28"/>
    </row>
    <row r="7" spans="1:70" ht="22.5" customHeight="1">
      <c r="B7" s="25"/>
      <c r="C7" s="26"/>
      <c r="D7" s="26"/>
      <c r="E7" s="352" t="str">
        <f>'Rekapitulace stavby'!K6</f>
        <v>Vegetační úpravy vybraných kruhových objezdů v Třebíči</v>
      </c>
      <c r="F7" s="353"/>
      <c r="G7" s="353"/>
      <c r="H7" s="353"/>
      <c r="I7" s="114"/>
      <c r="J7" s="26"/>
      <c r="K7" s="28"/>
    </row>
    <row r="8" spans="1:70" s="1" customFormat="1" ht="13.2">
      <c r="B8" s="38"/>
      <c r="C8" s="39"/>
      <c r="D8" s="34" t="s">
        <v>107</v>
      </c>
      <c r="E8" s="39"/>
      <c r="F8" s="39"/>
      <c r="G8" s="39"/>
      <c r="H8" s="39"/>
      <c r="I8" s="115"/>
      <c r="J8" s="39"/>
      <c r="K8" s="42"/>
    </row>
    <row r="9" spans="1:70" s="1" customFormat="1" ht="36.9" customHeight="1">
      <c r="B9" s="38"/>
      <c r="C9" s="39"/>
      <c r="D9" s="39"/>
      <c r="E9" s="354" t="s">
        <v>622</v>
      </c>
      <c r="F9" s="355"/>
      <c r="G9" s="355"/>
      <c r="H9" s="355"/>
      <c r="I9" s="115"/>
      <c r="J9" s="39"/>
      <c r="K9" s="42"/>
    </row>
    <row r="10" spans="1:70" s="1" customFormat="1" ht="12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6" t="s">
        <v>22</v>
      </c>
      <c r="J11" s="32" t="s">
        <v>21</v>
      </c>
      <c r="K11" s="42"/>
    </row>
    <row r="12" spans="1:70" s="1" customFormat="1" ht="14.4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6" t="s">
        <v>25</v>
      </c>
      <c r="J12" s="117" t="str">
        <f>'Rekapitulace stavby'!AN8</f>
        <v>15. 9. 2019</v>
      </c>
      <c r="K12" s="42"/>
    </row>
    <row r="13" spans="1:70" s="1" customFormat="1" ht="10.8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" customHeight="1">
      <c r="B14" s="38"/>
      <c r="C14" s="39"/>
      <c r="D14" s="34" t="s">
        <v>27</v>
      </c>
      <c r="E14" s="39"/>
      <c r="F14" s="39"/>
      <c r="G14" s="39"/>
      <c r="H14" s="39"/>
      <c r="I14" s="116" t="s">
        <v>28</v>
      </c>
      <c r="J14" s="32" t="s">
        <v>29</v>
      </c>
      <c r="K14" s="42"/>
    </row>
    <row r="15" spans="1:70" s="1" customFormat="1" ht="18" customHeight="1">
      <c r="B15" s="38"/>
      <c r="C15" s="39"/>
      <c r="D15" s="39"/>
      <c r="E15" s="32" t="s">
        <v>30</v>
      </c>
      <c r="F15" s="39"/>
      <c r="G15" s="39"/>
      <c r="H15" s="39"/>
      <c r="I15" s="116" t="s">
        <v>31</v>
      </c>
      <c r="J15" s="32" t="s">
        <v>32</v>
      </c>
      <c r="K15" s="42"/>
    </row>
    <row r="16" spans="1:70" s="1" customFormat="1" ht="6.9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" customHeight="1">
      <c r="B17" s="38"/>
      <c r="C17" s="39"/>
      <c r="D17" s="34" t="s">
        <v>33</v>
      </c>
      <c r="E17" s="39"/>
      <c r="F17" s="39"/>
      <c r="G17" s="39"/>
      <c r="H17" s="39"/>
      <c r="I17" s="116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6" t="s">
        <v>31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" customHeight="1">
      <c r="B20" s="38"/>
      <c r="C20" s="39"/>
      <c r="D20" s="34" t="s">
        <v>35</v>
      </c>
      <c r="E20" s="39"/>
      <c r="F20" s="39"/>
      <c r="G20" s="39"/>
      <c r="H20" s="39"/>
      <c r="I20" s="116" t="s">
        <v>28</v>
      </c>
      <c r="J20" s="32" t="s">
        <v>36</v>
      </c>
      <c r="K20" s="42"/>
    </row>
    <row r="21" spans="2:11" s="1" customFormat="1" ht="18" customHeight="1">
      <c r="B21" s="38"/>
      <c r="C21" s="39"/>
      <c r="D21" s="39"/>
      <c r="E21" s="32" t="s">
        <v>37</v>
      </c>
      <c r="F21" s="39"/>
      <c r="G21" s="39"/>
      <c r="H21" s="39"/>
      <c r="I21" s="116" t="s">
        <v>31</v>
      </c>
      <c r="J21" s="32" t="s">
        <v>38</v>
      </c>
      <c r="K21" s="42"/>
    </row>
    <row r="22" spans="2:11" s="1" customFormat="1" ht="6.9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" customHeight="1">
      <c r="B23" s="38"/>
      <c r="C23" s="39"/>
      <c r="D23" s="34" t="s">
        <v>40</v>
      </c>
      <c r="E23" s="39"/>
      <c r="F23" s="39"/>
      <c r="G23" s="39"/>
      <c r="H23" s="39"/>
      <c r="I23" s="115"/>
      <c r="J23" s="39"/>
      <c r="K23" s="42"/>
    </row>
    <row r="24" spans="2:11" s="6" customFormat="1" ht="22.5" customHeight="1">
      <c r="B24" s="118"/>
      <c r="C24" s="119"/>
      <c r="D24" s="119"/>
      <c r="E24" s="321" t="s">
        <v>21</v>
      </c>
      <c r="F24" s="321"/>
      <c r="G24" s="321"/>
      <c r="H24" s="321"/>
      <c r="I24" s="120"/>
      <c r="J24" s="119"/>
      <c r="K24" s="121"/>
    </row>
    <row r="25" spans="2:11" s="1" customFormat="1" ht="6.9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41</v>
      </c>
      <c r="E27" s="39"/>
      <c r="F27" s="39"/>
      <c r="G27" s="39"/>
      <c r="H27" s="39"/>
      <c r="I27" s="115"/>
      <c r="J27" s="125">
        <f>ROUND(J82,2)</f>
        <v>0</v>
      </c>
      <c r="K27" s="42"/>
    </row>
    <row r="28" spans="2:11" s="1" customFormat="1" ht="6.9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" customHeight="1">
      <c r="B29" s="38"/>
      <c r="C29" s="39"/>
      <c r="D29" s="39"/>
      <c r="E29" s="39"/>
      <c r="F29" s="43" t="s">
        <v>43</v>
      </c>
      <c r="G29" s="39"/>
      <c r="H29" s="39"/>
      <c r="I29" s="126" t="s">
        <v>42</v>
      </c>
      <c r="J29" s="43" t="s">
        <v>44</v>
      </c>
      <c r="K29" s="42"/>
    </row>
    <row r="30" spans="2:11" s="1" customFormat="1" ht="14.4" customHeight="1">
      <c r="B30" s="38"/>
      <c r="C30" s="39"/>
      <c r="D30" s="46" t="s">
        <v>45</v>
      </c>
      <c r="E30" s="46" t="s">
        <v>46</v>
      </c>
      <c r="F30" s="127">
        <f>ROUND(SUM(BE82:BE160), 2)</f>
        <v>0</v>
      </c>
      <c r="G30" s="39"/>
      <c r="H30" s="39"/>
      <c r="I30" s="128">
        <v>0.21</v>
      </c>
      <c r="J30" s="127">
        <f>ROUND(ROUND((SUM(BE82:BE160)), 2)*I30, 2)</f>
        <v>0</v>
      </c>
      <c r="K30" s="42"/>
    </row>
    <row r="31" spans="2:11" s="1" customFormat="1" ht="14.4" customHeight="1">
      <c r="B31" s="38"/>
      <c r="C31" s="39"/>
      <c r="D31" s="39"/>
      <c r="E31" s="46" t="s">
        <v>47</v>
      </c>
      <c r="F31" s="127">
        <f>ROUND(SUM(BF82:BF160), 2)</f>
        <v>0</v>
      </c>
      <c r="G31" s="39"/>
      <c r="H31" s="39"/>
      <c r="I31" s="128">
        <v>0.15</v>
      </c>
      <c r="J31" s="127">
        <f>ROUND(ROUND((SUM(BF82:BF160)), 2)*I31, 2)</f>
        <v>0</v>
      </c>
      <c r="K31" s="42"/>
    </row>
    <row r="32" spans="2:11" s="1" customFormat="1" ht="14.4" hidden="1" customHeight="1">
      <c r="B32" s="38"/>
      <c r="C32" s="39"/>
      <c r="D32" s="39"/>
      <c r="E32" s="46" t="s">
        <v>48</v>
      </c>
      <c r="F32" s="127">
        <f>ROUND(SUM(BG82:BG160),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" hidden="1" customHeight="1">
      <c r="B33" s="38"/>
      <c r="C33" s="39"/>
      <c r="D33" s="39"/>
      <c r="E33" s="46" t="s">
        <v>49</v>
      </c>
      <c r="F33" s="127">
        <f>ROUND(SUM(BH82:BH160),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" hidden="1" customHeight="1">
      <c r="B34" s="38"/>
      <c r="C34" s="39"/>
      <c r="D34" s="39"/>
      <c r="E34" s="46" t="s">
        <v>50</v>
      </c>
      <c r="F34" s="127">
        <f>ROUND(SUM(BI82:BI160),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51</v>
      </c>
      <c r="E36" s="76"/>
      <c r="F36" s="76"/>
      <c r="G36" s="131" t="s">
        <v>52</v>
      </c>
      <c r="H36" s="132" t="s">
        <v>53</v>
      </c>
      <c r="I36" s="133"/>
      <c r="J36" s="134">
        <f>SUM(J27:J34)</f>
        <v>0</v>
      </c>
      <c r="K36" s="135"/>
    </row>
    <row r="37" spans="2:11" s="1" customFormat="1" ht="14.4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" customHeight="1">
      <c r="B42" s="38"/>
      <c r="C42" s="27" t="s">
        <v>109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" customHeight="1">
      <c r="B44" s="38"/>
      <c r="C44" s="34" t="s">
        <v>18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22.5" customHeight="1">
      <c r="B45" s="38"/>
      <c r="C45" s="39"/>
      <c r="D45" s="39"/>
      <c r="E45" s="352" t="str">
        <f>E7</f>
        <v>Vegetační úpravy vybraných kruhových objezdů v Třebíči</v>
      </c>
      <c r="F45" s="353"/>
      <c r="G45" s="353"/>
      <c r="H45" s="353"/>
      <c r="I45" s="115"/>
      <c r="J45" s="39"/>
      <c r="K45" s="42"/>
    </row>
    <row r="46" spans="2:11" s="1" customFormat="1" ht="14.4" customHeight="1">
      <c r="B46" s="38"/>
      <c r="C46" s="34" t="s">
        <v>107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23.25" customHeight="1">
      <c r="B47" s="38"/>
      <c r="C47" s="39"/>
      <c r="D47" s="39"/>
      <c r="E47" s="354" t="str">
        <f>E9</f>
        <v>SO 06 - Kruhový objezd Václavské náměstí</v>
      </c>
      <c r="F47" s="355"/>
      <c r="G47" s="355"/>
      <c r="H47" s="355"/>
      <c r="I47" s="115"/>
      <c r="J47" s="39"/>
      <c r="K47" s="42"/>
    </row>
    <row r="48" spans="2:11" s="1" customFormat="1" ht="6.9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Třebíč</v>
      </c>
      <c r="G49" s="39"/>
      <c r="H49" s="39"/>
      <c r="I49" s="116" t="s">
        <v>25</v>
      </c>
      <c r="J49" s="117" t="str">
        <f>IF(J12="","",J12)</f>
        <v>15. 9. 2019</v>
      </c>
      <c r="K49" s="42"/>
    </row>
    <row r="50" spans="2:47" s="1" customFormat="1" ht="6.9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 ht="13.2">
      <c r="B51" s="38"/>
      <c r="C51" s="34" t="s">
        <v>27</v>
      </c>
      <c r="D51" s="39"/>
      <c r="E51" s="39"/>
      <c r="F51" s="32" t="str">
        <f>E15</f>
        <v>Město Třebíč,  Karlovo nám. 104/55, Třebíč</v>
      </c>
      <c r="G51" s="39"/>
      <c r="H51" s="39"/>
      <c r="I51" s="116" t="s">
        <v>35</v>
      </c>
      <c r="J51" s="32" t="str">
        <f>E21</f>
        <v>Ing. Vít Doležel</v>
      </c>
      <c r="K51" s="42"/>
    </row>
    <row r="52" spans="2:47" s="1" customFormat="1" ht="14.4" customHeight="1">
      <c r="B52" s="38"/>
      <c r="C52" s="34" t="s">
        <v>33</v>
      </c>
      <c r="D52" s="39"/>
      <c r="E52" s="39"/>
      <c r="F52" s="32" t="str">
        <f>IF(E18="","",E18)</f>
        <v/>
      </c>
      <c r="G52" s="39"/>
      <c r="H52" s="39"/>
      <c r="I52" s="115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110</v>
      </c>
      <c r="D54" s="129"/>
      <c r="E54" s="129"/>
      <c r="F54" s="129"/>
      <c r="G54" s="129"/>
      <c r="H54" s="129"/>
      <c r="I54" s="142"/>
      <c r="J54" s="143" t="s">
        <v>111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112</v>
      </c>
      <c r="D56" s="39"/>
      <c r="E56" s="39"/>
      <c r="F56" s="39"/>
      <c r="G56" s="39"/>
      <c r="H56" s="39"/>
      <c r="I56" s="115"/>
      <c r="J56" s="125">
        <f>J82</f>
        <v>0</v>
      </c>
      <c r="K56" s="42"/>
      <c r="AU56" s="21" t="s">
        <v>113</v>
      </c>
    </row>
    <row r="57" spans="2:47" s="7" customFormat="1" ht="24.9" customHeight="1">
      <c r="B57" s="146"/>
      <c r="C57" s="147"/>
      <c r="D57" s="148" t="s">
        <v>114</v>
      </c>
      <c r="E57" s="149"/>
      <c r="F57" s="149"/>
      <c r="G57" s="149"/>
      <c r="H57" s="149"/>
      <c r="I57" s="150"/>
      <c r="J57" s="151">
        <f>J83</f>
        <v>0</v>
      </c>
      <c r="K57" s="152"/>
    </row>
    <row r="58" spans="2:47" s="8" customFormat="1" ht="19.95" customHeight="1">
      <c r="B58" s="153"/>
      <c r="C58" s="154"/>
      <c r="D58" s="155" t="s">
        <v>370</v>
      </c>
      <c r="E58" s="156"/>
      <c r="F58" s="156"/>
      <c r="G58" s="156"/>
      <c r="H58" s="156"/>
      <c r="I58" s="157"/>
      <c r="J58" s="158">
        <f>J84</f>
        <v>0</v>
      </c>
      <c r="K58" s="159"/>
    </row>
    <row r="59" spans="2:47" s="8" customFormat="1" ht="19.95" customHeight="1">
      <c r="B59" s="153"/>
      <c r="C59" s="154"/>
      <c r="D59" s="155" t="s">
        <v>115</v>
      </c>
      <c r="E59" s="156"/>
      <c r="F59" s="156"/>
      <c r="G59" s="156"/>
      <c r="H59" s="156"/>
      <c r="I59" s="157"/>
      <c r="J59" s="158">
        <f>J93</f>
        <v>0</v>
      </c>
      <c r="K59" s="159"/>
    </row>
    <row r="60" spans="2:47" s="8" customFormat="1" ht="19.95" customHeight="1">
      <c r="B60" s="153"/>
      <c r="C60" s="154"/>
      <c r="D60" s="155" t="s">
        <v>116</v>
      </c>
      <c r="E60" s="156"/>
      <c r="F60" s="156"/>
      <c r="G60" s="156"/>
      <c r="H60" s="156"/>
      <c r="I60" s="157"/>
      <c r="J60" s="158">
        <f>J121</f>
        <v>0</v>
      </c>
      <c r="K60" s="159"/>
    </row>
    <row r="61" spans="2:47" s="8" customFormat="1" ht="19.95" customHeight="1">
      <c r="B61" s="153"/>
      <c r="C61" s="154"/>
      <c r="D61" s="155" t="s">
        <v>118</v>
      </c>
      <c r="E61" s="156"/>
      <c r="F61" s="156"/>
      <c r="G61" s="156"/>
      <c r="H61" s="156"/>
      <c r="I61" s="157"/>
      <c r="J61" s="158">
        <f>J153</f>
        <v>0</v>
      </c>
      <c r="K61" s="159"/>
    </row>
    <row r="62" spans="2:47" s="8" customFormat="1" ht="19.95" customHeight="1">
      <c r="B62" s="153"/>
      <c r="C62" s="154"/>
      <c r="D62" s="155" t="s">
        <v>119</v>
      </c>
      <c r="E62" s="156"/>
      <c r="F62" s="156"/>
      <c r="G62" s="156"/>
      <c r="H62" s="156"/>
      <c r="I62" s="157"/>
      <c r="J62" s="158">
        <f>J159</f>
        <v>0</v>
      </c>
      <c r="K62" s="159"/>
    </row>
    <row r="63" spans="2:47" s="1" customFormat="1" ht="21.75" customHeight="1">
      <c r="B63" s="38"/>
      <c r="C63" s="39"/>
      <c r="D63" s="39"/>
      <c r="E63" s="39"/>
      <c r="F63" s="39"/>
      <c r="G63" s="39"/>
      <c r="H63" s="39"/>
      <c r="I63" s="115"/>
      <c r="J63" s="39"/>
      <c r="K63" s="42"/>
    </row>
    <row r="64" spans="2:47" s="1" customFormat="1" ht="6.9" customHeight="1">
      <c r="B64" s="53"/>
      <c r="C64" s="54"/>
      <c r="D64" s="54"/>
      <c r="E64" s="54"/>
      <c r="F64" s="54"/>
      <c r="G64" s="54"/>
      <c r="H64" s="54"/>
      <c r="I64" s="136"/>
      <c r="J64" s="54"/>
      <c r="K64" s="55"/>
    </row>
    <row r="68" spans="2:12" s="1" customFormat="1" ht="6.9" customHeight="1">
      <c r="B68" s="56"/>
      <c r="C68" s="57"/>
      <c r="D68" s="57"/>
      <c r="E68" s="57"/>
      <c r="F68" s="57"/>
      <c r="G68" s="57"/>
      <c r="H68" s="57"/>
      <c r="I68" s="139"/>
      <c r="J68" s="57"/>
      <c r="K68" s="57"/>
      <c r="L68" s="58"/>
    </row>
    <row r="69" spans="2:12" s="1" customFormat="1" ht="36.9" customHeight="1">
      <c r="B69" s="38"/>
      <c r="C69" s="59" t="s">
        <v>120</v>
      </c>
      <c r="D69" s="60"/>
      <c r="E69" s="60"/>
      <c r="F69" s="60"/>
      <c r="G69" s="60"/>
      <c r="H69" s="60"/>
      <c r="I69" s="160"/>
      <c r="J69" s="60"/>
      <c r="K69" s="60"/>
      <c r="L69" s="58"/>
    </row>
    <row r="70" spans="2:12" s="1" customFormat="1" ht="6.9" customHeight="1">
      <c r="B70" s="38"/>
      <c r="C70" s="60"/>
      <c r="D70" s="60"/>
      <c r="E70" s="60"/>
      <c r="F70" s="60"/>
      <c r="G70" s="60"/>
      <c r="H70" s="60"/>
      <c r="I70" s="160"/>
      <c r="J70" s="60"/>
      <c r="K70" s="60"/>
      <c r="L70" s="58"/>
    </row>
    <row r="71" spans="2:12" s="1" customFormat="1" ht="14.4" customHeight="1">
      <c r="B71" s="38"/>
      <c r="C71" s="62" t="s">
        <v>18</v>
      </c>
      <c r="D71" s="60"/>
      <c r="E71" s="60"/>
      <c r="F71" s="60"/>
      <c r="G71" s="60"/>
      <c r="H71" s="60"/>
      <c r="I71" s="160"/>
      <c r="J71" s="60"/>
      <c r="K71" s="60"/>
      <c r="L71" s="58"/>
    </row>
    <row r="72" spans="2:12" s="1" customFormat="1" ht="22.5" customHeight="1">
      <c r="B72" s="38"/>
      <c r="C72" s="60"/>
      <c r="D72" s="60"/>
      <c r="E72" s="356" t="str">
        <f>E7</f>
        <v>Vegetační úpravy vybraných kruhových objezdů v Třebíči</v>
      </c>
      <c r="F72" s="357"/>
      <c r="G72" s="357"/>
      <c r="H72" s="357"/>
      <c r="I72" s="160"/>
      <c r="J72" s="60"/>
      <c r="K72" s="60"/>
      <c r="L72" s="58"/>
    </row>
    <row r="73" spans="2:12" s="1" customFormat="1" ht="14.4" customHeight="1">
      <c r="B73" s="38"/>
      <c r="C73" s="62" t="s">
        <v>107</v>
      </c>
      <c r="D73" s="60"/>
      <c r="E73" s="60"/>
      <c r="F73" s="60"/>
      <c r="G73" s="60"/>
      <c r="H73" s="60"/>
      <c r="I73" s="160"/>
      <c r="J73" s="60"/>
      <c r="K73" s="60"/>
      <c r="L73" s="58"/>
    </row>
    <row r="74" spans="2:12" s="1" customFormat="1" ht="23.25" customHeight="1">
      <c r="B74" s="38"/>
      <c r="C74" s="60"/>
      <c r="D74" s="60"/>
      <c r="E74" s="332" t="str">
        <f>E9</f>
        <v>SO 06 - Kruhový objezd Václavské náměstí</v>
      </c>
      <c r="F74" s="358"/>
      <c r="G74" s="358"/>
      <c r="H74" s="358"/>
      <c r="I74" s="160"/>
      <c r="J74" s="60"/>
      <c r="K74" s="60"/>
      <c r="L74" s="58"/>
    </row>
    <row r="75" spans="2:12" s="1" customFormat="1" ht="6.9" customHeight="1">
      <c r="B75" s="38"/>
      <c r="C75" s="60"/>
      <c r="D75" s="60"/>
      <c r="E75" s="60"/>
      <c r="F75" s="60"/>
      <c r="G75" s="60"/>
      <c r="H75" s="60"/>
      <c r="I75" s="160"/>
      <c r="J75" s="60"/>
      <c r="K75" s="60"/>
      <c r="L75" s="58"/>
    </row>
    <row r="76" spans="2:12" s="1" customFormat="1" ht="18" customHeight="1">
      <c r="B76" s="38"/>
      <c r="C76" s="62" t="s">
        <v>23</v>
      </c>
      <c r="D76" s="60"/>
      <c r="E76" s="60"/>
      <c r="F76" s="161" t="str">
        <f>F12</f>
        <v>Třebíč</v>
      </c>
      <c r="G76" s="60"/>
      <c r="H76" s="60"/>
      <c r="I76" s="162" t="s">
        <v>25</v>
      </c>
      <c r="J76" s="70" t="str">
        <f>IF(J12="","",J12)</f>
        <v>15. 9. 2019</v>
      </c>
      <c r="K76" s="60"/>
      <c r="L76" s="58"/>
    </row>
    <row r="77" spans="2:12" s="1" customFormat="1" ht="6.9" customHeight="1">
      <c r="B77" s="38"/>
      <c r="C77" s="60"/>
      <c r="D77" s="60"/>
      <c r="E77" s="60"/>
      <c r="F77" s="60"/>
      <c r="G77" s="60"/>
      <c r="H77" s="60"/>
      <c r="I77" s="160"/>
      <c r="J77" s="60"/>
      <c r="K77" s="60"/>
      <c r="L77" s="58"/>
    </row>
    <row r="78" spans="2:12" s="1" customFormat="1" ht="13.2">
      <c r="B78" s="38"/>
      <c r="C78" s="62" t="s">
        <v>27</v>
      </c>
      <c r="D78" s="60"/>
      <c r="E78" s="60"/>
      <c r="F78" s="161" t="str">
        <f>E15</f>
        <v>Město Třebíč,  Karlovo nám. 104/55, Třebíč</v>
      </c>
      <c r="G78" s="60"/>
      <c r="H78" s="60"/>
      <c r="I78" s="162" t="s">
        <v>35</v>
      </c>
      <c r="J78" s="161" t="str">
        <f>E21</f>
        <v>Ing. Vít Doležel</v>
      </c>
      <c r="K78" s="60"/>
      <c r="L78" s="58"/>
    </row>
    <row r="79" spans="2:12" s="1" customFormat="1" ht="14.4" customHeight="1">
      <c r="B79" s="38"/>
      <c r="C79" s="62" t="s">
        <v>33</v>
      </c>
      <c r="D79" s="60"/>
      <c r="E79" s="60"/>
      <c r="F79" s="161" t="str">
        <f>IF(E18="","",E18)</f>
        <v/>
      </c>
      <c r="G79" s="60"/>
      <c r="H79" s="60"/>
      <c r="I79" s="160"/>
      <c r="J79" s="60"/>
      <c r="K79" s="60"/>
      <c r="L79" s="58"/>
    </row>
    <row r="80" spans="2:12" s="1" customFormat="1" ht="10.35" customHeight="1">
      <c r="B80" s="38"/>
      <c r="C80" s="60"/>
      <c r="D80" s="60"/>
      <c r="E80" s="60"/>
      <c r="F80" s="60"/>
      <c r="G80" s="60"/>
      <c r="H80" s="60"/>
      <c r="I80" s="160"/>
      <c r="J80" s="60"/>
      <c r="K80" s="60"/>
      <c r="L80" s="58"/>
    </row>
    <row r="81" spans="2:65" s="9" customFormat="1" ht="29.25" customHeight="1">
      <c r="B81" s="163"/>
      <c r="C81" s="164" t="s">
        <v>121</v>
      </c>
      <c r="D81" s="165" t="s">
        <v>60</v>
      </c>
      <c r="E81" s="165" t="s">
        <v>56</v>
      </c>
      <c r="F81" s="165" t="s">
        <v>122</v>
      </c>
      <c r="G81" s="165" t="s">
        <v>123</v>
      </c>
      <c r="H81" s="165" t="s">
        <v>124</v>
      </c>
      <c r="I81" s="166" t="s">
        <v>125</v>
      </c>
      <c r="J81" s="165" t="s">
        <v>111</v>
      </c>
      <c r="K81" s="167" t="s">
        <v>126</v>
      </c>
      <c r="L81" s="168"/>
      <c r="M81" s="78" t="s">
        <v>127</v>
      </c>
      <c r="N81" s="79" t="s">
        <v>45</v>
      </c>
      <c r="O81" s="79" t="s">
        <v>128</v>
      </c>
      <c r="P81" s="79" t="s">
        <v>129</v>
      </c>
      <c r="Q81" s="79" t="s">
        <v>130</v>
      </c>
      <c r="R81" s="79" t="s">
        <v>131</v>
      </c>
      <c r="S81" s="79" t="s">
        <v>132</v>
      </c>
      <c r="T81" s="80" t="s">
        <v>133</v>
      </c>
    </row>
    <row r="82" spans="2:65" s="1" customFormat="1" ht="29.25" customHeight="1">
      <c r="B82" s="38"/>
      <c r="C82" s="84" t="s">
        <v>112</v>
      </c>
      <c r="D82" s="60"/>
      <c r="E82" s="60"/>
      <c r="F82" s="60"/>
      <c r="G82" s="60"/>
      <c r="H82" s="60"/>
      <c r="I82" s="160"/>
      <c r="J82" s="169">
        <f>BK82</f>
        <v>0</v>
      </c>
      <c r="K82" s="60"/>
      <c r="L82" s="58"/>
      <c r="M82" s="81"/>
      <c r="N82" s="82"/>
      <c r="O82" s="82"/>
      <c r="P82" s="170">
        <f>P83</f>
        <v>0</v>
      </c>
      <c r="Q82" s="82"/>
      <c r="R82" s="170">
        <f>R83</f>
        <v>59.930753449999997</v>
      </c>
      <c r="S82" s="82"/>
      <c r="T82" s="171">
        <f>T83</f>
        <v>0</v>
      </c>
      <c r="AT82" s="21" t="s">
        <v>74</v>
      </c>
      <c r="AU82" s="21" t="s">
        <v>113</v>
      </c>
      <c r="BK82" s="172">
        <f>BK83</f>
        <v>0</v>
      </c>
    </row>
    <row r="83" spans="2:65" s="10" customFormat="1" ht="37.35" customHeight="1">
      <c r="B83" s="173"/>
      <c r="C83" s="174"/>
      <c r="D83" s="175" t="s">
        <v>74</v>
      </c>
      <c r="E83" s="176" t="s">
        <v>134</v>
      </c>
      <c r="F83" s="176" t="s">
        <v>134</v>
      </c>
      <c r="G83" s="174"/>
      <c r="H83" s="174"/>
      <c r="I83" s="177"/>
      <c r="J83" s="178">
        <f>BK83</f>
        <v>0</v>
      </c>
      <c r="K83" s="174"/>
      <c r="L83" s="179"/>
      <c r="M83" s="180"/>
      <c r="N83" s="181"/>
      <c r="O83" s="181"/>
      <c r="P83" s="182">
        <f>P84+P93+P121+P153+P159</f>
        <v>0</v>
      </c>
      <c r="Q83" s="181"/>
      <c r="R83" s="182">
        <f>R84+R93+R121+R153+R159</f>
        <v>59.930753449999997</v>
      </c>
      <c r="S83" s="181"/>
      <c r="T83" s="183">
        <f>T84+T93+T121+T153+T159</f>
        <v>0</v>
      </c>
      <c r="AR83" s="184" t="s">
        <v>83</v>
      </c>
      <c r="AT83" s="185" t="s">
        <v>74</v>
      </c>
      <c r="AU83" s="185" t="s">
        <v>75</v>
      </c>
      <c r="AY83" s="184" t="s">
        <v>135</v>
      </c>
      <c r="BK83" s="186">
        <f>BK84+BK93+BK121+BK153+BK159</f>
        <v>0</v>
      </c>
    </row>
    <row r="84" spans="2:65" s="10" customFormat="1" ht="19.95" customHeight="1">
      <c r="B84" s="173"/>
      <c r="C84" s="174"/>
      <c r="D84" s="187" t="s">
        <v>74</v>
      </c>
      <c r="E84" s="188" t="s">
        <v>83</v>
      </c>
      <c r="F84" s="188" t="s">
        <v>371</v>
      </c>
      <c r="G84" s="174"/>
      <c r="H84" s="174"/>
      <c r="I84" s="177"/>
      <c r="J84" s="189">
        <f>BK84</f>
        <v>0</v>
      </c>
      <c r="K84" s="174"/>
      <c r="L84" s="179"/>
      <c r="M84" s="180"/>
      <c r="N84" s="181"/>
      <c r="O84" s="181"/>
      <c r="P84" s="182">
        <f>SUM(P85:P92)</f>
        <v>0</v>
      </c>
      <c r="Q84" s="181"/>
      <c r="R84" s="182">
        <f>SUM(R85:R92)</f>
        <v>19.2</v>
      </c>
      <c r="S84" s="181"/>
      <c r="T84" s="183">
        <f>SUM(T85:T92)</f>
        <v>0</v>
      </c>
      <c r="AR84" s="184" t="s">
        <v>83</v>
      </c>
      <c r="AT84" s="185" t="s">
        <v>74</v>
      </c>
      <c r="AU84" s="185" t="s">
        <v>83</v>
      </c>
      <c r="AY84" s="184" t="s">
        <v>135</v>
      </c>
      <c r="BK84" s="186">
        <f>SUM(BK85:BK92)</f>
        <v>0</v>
      </c>
    </row>
    <row r="85" spans="2:65" s="1" customFormat="1" ht="31.5" customHeight="1">
      <c r="B85" s="38"/>
      <c r="C85" s="190" t="s">
        <v>83</v>
      </c>
      <c r="D85" s="190" t="s">
        <v>138</v>
      </c>
      <c r="E85" s="191" t="s">
        <v>517</v>
      </c>
      <c r="F85" s="192" t="s">
        <v>518</v>
      </c>
      <c r="G85" s="193" t="s">
        <v>183</v>
      </c>
      <c r="H85" s="194">
        <v>22.4</v>
      </c>
      <c r="I85" s="195"/>
      <c r="J85" s="196">
        <f>ROUND(I85*H85,2)</f>
        <v>0</v>
      </c>
      <c r="K85" s="192" t="s">
        <v>347</v>
      </c>
      <c r="L85" s="58"/>
      <c r="M85" s="197" t="s">
        <v>21</v>
      </c>
      <c r="N85" s="198" t="s">
        <v>46</v>
      </c>
      <c r="O85" s="39"/>
      <c r="P85" s="199">
        <f>O85*H85</f>
        <v>0</v>
      </c>
      <c r="Q85" s="199">
        <v>0</v>
      </c>
      <c r="R85" s="199">
        <f>Q85*H85</f>
        <v>0</v>
      </c>
      <c r="S85" s="199">
        <v>0</v>
      </c>
      <c r="T85" s="200">
        <f>S85*H85</f>
        <v>0</v>
      </c>
      <c r="AR85" s="21" t="s">
        <v>142</v>
      </c>
      <c r="AT85" s="21" t="s">
        <v>138</v>
      </c>
      <c r="AU85" s="21" t="s">
        <v>85</v>
      </c>
      <c r="AY85" s="21" t="s">
        <v>135</v>
      </c>
      <c r="BE85" s="201">
        <f>IF(N85="základní",J85,0)</f>
        <v>0</v>
      </c>
      <c r="BF85" s="201">
        <f>IF(N85="snížená",J85,0)</f>
        <v>0</v>
      </c>
      <c r="BG85" s="201">
        <f>IF(N85="zákl. přenesená",J85,0)</f>
        <v>0</v>
      </c>
      <c r="BH85" s="201">
        <f>IF(N85="sníž. přenesená",J85,0)</f>
        <v>0</v>
      </c>
      <c r="BI85" s="201">
        <f>IF(N85="nulová",J85,0)</f>
        <v>0</v>
      </c>
      <c r="BJ85" s="21" t="s">
        <v>83</v>
      </c>
      <c r="BK85" s="201">
        <f>ROUND(I85*H85,2)</f>
        <v>0</v>
      </c>
      <c r="BL85" s="21" t="s">
        <v>142</v>
      </c>
      <c r="BM85" s="21" t="s">
        <v>623</v>
      </c>
    </row>
    <row r="86" spans="2:65" s="11" customFormat="1" ht="12">
      <c r="B86" s="212"/>
      <c r="C86" s="213"/>
      <c r="D86" s="214" t="s">
        <v>157</v>
      </c>
      <c r="E86" s="234" t="s">
        <v>21</v>
      </c>
      <c r="F86" s="215" t="s">
        <v>473</v>
      </c>
      <c r="G86" s="213"/>
      <c r="H86" s="216">
        <v>22.4</v>
      </c>
      <c r="I86" s="217"/>
      <c r="J86" s="213"/>
      <c r="K86" s="213"/>
      <c r="L86" s="218"/>
      <c r="M86" s="219"/>
      <c r="N86" s="220"/>
      <c r="O86" s="220"/>
      <c r="P86" s="220"/>
      <c r="Q86" s="220"/>
      <c r="R86" s="220"/>
      <c r="S86" s="220"/>
      <c r="T86" s="221"/>
      <c r="AT86" s="222" t="s">
        <v>157</v>
      </c>
      <c r="AU86" s="222" t="s">
        <v>85</v>
      </c>
      <c r="AV86" s="11" t="s">
        <v>85</v>
      </c>
      <c r="AW86" s="11" t="s">
        <v>39</v>
      </c>
      <c r="AX86" s="11" t="s">
        <v>83</v>
      </c>
      <c r="AY86" s="222" t="s">
        <v>135</v>
      </c>
    </row>
    <row r="87" spans="2:65" s="1" customFormat="1" ht="44.25" customHeight="1">
      <c r="B87" s="38"/>
      <c r="C87" s="190" t="s">
        <v>85</v>
      </c>
      <c r="D87" s="190" t="s">
        <v>138</v>
      </c>
      <c r="E87" s="191" t="s">
        <v>372</v>
      </c>
      <c r="F87" s="192" t="s">
        <v>373</v>
      </c>
      <c r="G87" s="193" t="s">
        <v>183</v>
      </c>
      <c r="H87" s="194">
        <v>12</v>
      </c>
      <c r="I87" s="195"/>
      <c r="J87" s="196">
        <f>ROUND(I87*H87,2)</f>
        <v>0</v>
      </c>
      <c r="K87" s="192" t="s">
        <v>347</v>
      </c>
      <c r="L87" s="58"/>
      <c r="M87" s="197" t="s">
        <v>21</v>
      </c>
      <c r="N87" s="198" t="s">
        <v>46</v>
      </c>
      <c r="O87" s="39"/>
      <c r="P87" s="199">
        <f>O87*H87</f>
        <v>0</v>
      </c>
      <c r="Q87" s="199">
        <v>0</v>
      </c>
      <c r="R87" s="199">
        <f>Q87*H87</f>
        <v>0</v>
      </c>
      <c r="S87" s="199">
        <v>0</v>
      </c>
      <c r="T87" s="200">
        <f>S87*H87</f>
        <v>0</v>
      </c>
      <c r="AR87" s="21" t="s">
        <v>142</v>
      </c>
      <c r="AT87" s="21" t="s">
        <v>138</v>
      </c>
      <c r="AU87" s="21" t="s">
        <v>85</v>
      </c>
      <c r="AY87" s="21" t="s">
        <v>135</v>
      </c>
      <c r="BE87" s="201">
        <f>IF(N87="základní",J87,0)</f>
        <v>0</v>
      </c>
      <c r="BF87" s="201">
        <f>IF(N87="snížená",J87,0)</f>
        <v>0</v>
      </c>
      <c r="BG87" s="201">
        <f>IF(N87="zákl. přenesená",J87,0)</f>
        <v>0</v>
      </c>
      <c r="BH87" s="201">
        <f>IF(N87="sníž. přenesená",J87,0)</f>
        <v>0</v>
      </c>
      <c r="BI87" s="201">
        <f>IF(N87="nulová",J87,0)</f>
        <v>0</v>
      </c>
      <c r="BJ87" s="21" t="s">
        <v>83</v>
      </c>
      <c r="BK87" s="201">
        <f>ROUND(I87*H87,2)</f>
        <v>0</v>
      </c>
      <c r="BL87" s="21" t="s">
        <v>142</v>
      </c>
      <c r="BM87" s="21" t="s">
        <v>624</v>
      </c>
    </row>
    <row r="88" spans="2:65" s="1" customFormat="1" ht="31.5" customHeight="1">
      <c r="B88" s="38"/>
      <c r="C88" s="190" t="s">
        <v>148</v>
      </c>
      <c r="D88" s="190" t="s">
        <v>138</v>
      </c>
      <c r="E88" s="191" t="s">
        <v>375</v>
      </c>
      <c r="F88" s="192" t="s">
        <v>376</v>
      </c>
      <c r="G88" s="193" t="s">
        <v>183</v>
      </c>
      <c r="H88" s="194">
        <v>12</v>
      </c>
      <c r="I88" s="195"/>
      <c r="J88" s="196">
        <f>ROUND(I88*H88,2)</f>
        <v>0</v>
      </c>
      <c r="K88" s="192" t="s">
        <v>347</v>
      </c>
      <c r="L88" s="58"/>
      <c r="M88" s="197" t="s">
        <v>21</v>
      </c>
      <c r="N88" s="198" t="s">
        <v>46</v>
      </c>
      <c r="O88" s="39"/>
      <c r="P88" s="199">
        <f>O88*H88</f>
        <v>0</v>
      </c>
      <c r="Q88" s="199">
        <v>0</v>
      </c>
      <c r="R88" s="199">
        <f>Q88*H88</f>
        <v>0</v>
      </c>
      <c r="S88" s="199">
        <v>0</v>
      </c>
      <c r="T88" s="200">
        <f>S88*H88</f>
        <v>0</v>
      </c>
      <c r="AR88" s="21" t="s">
        <v>142</v>
      </c>
      <c r="AT88" s="21" t="s">
        <v>138</v>
      </c>
      <c r="AU88" s="21" t="s">
        <v>85</v>
      </c>
      <c r="AY88" s="21" t="s">
        <v>135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21" t="s">
        <v>83</v>
      </c>
      <c r="BK88" s="201">
        <f>ROUND(I88*H88,2)</f>
        <v>0</v>
      </c>
      <c r="BL88" s="21" t="s">
        <v>142</v>
      </c>
      <c r="BM88" s="21" t="s">
        <v>625</v>
      </c>
    </row>
    <row r="89" spans="2:65" s="1" customFormat="1" ht="22.5" customHeight="1">
      <c r="B89" s="38"/>
      <c r="C89" s="202" t="s">
        <v>142</v>
      </c>
      <c r="D89" s="202" t="s">
        <v>152</v>
      </c>
      <c r="E89" s="203" t="s">
        <v>378</v>
      </c>
      <c r="F89" s="204" t="s">
        <v>379</v>
      </c>
      <c r="G89" s="205" t="s">
        <v>189</v>
      </c>
      <c r="H89" s="206">
        <v>19.2</v>
      </c>
      <c r="I89" s="207"/>
      <c r="J89" s="208">
        <f>ROUND(I89*H89,2)</f>
        <v>0</v>
      </c>
      <c r="K89" s="204" t="s">
        <v>347</v>
      </c>
      <c r="L89" s="209"/>
      <c r="M89" s="210" t="s">
        <v>21</v>
      </c>
      <c r="N89" s="211" t="s">
        <v>46</v>
      </c>
      <c r="O89" s="39"/>
      <c r="P89" s="199">
        <f>O89*H89</f>
        <v>0</v>
      </c>
      <c r="Q89" s="199">
        <v>1</v>
      </c>
      <c r="R89" s="199">
        <f>Q89*H89</f>
        <v>19.2</v>
      </c>
      <c r="S89" s="199">
        <v>0</v>
      </c>
      <c r="T89" s="200">
        <f>S89*H89</f>
        <v>0</v>
      </c>
      <c r="AR89" s="21" t="s">
        <v>155</v>
      </c>
      <c r="AT89" s="21" t="s">
        <v>152</v>
      </c>
      <c r="AU89" s="21" t="s">
        <v>85</v>
      </c>
      <c r="AY89" s="21" t="s">
        <v>135</v>
      </c>
      <c r="BE89" s="201">
        <f>IF(N89="základní",J89,0)</f>
        <v>0</v>
      </c>
      <c r="BF89" s="201">
        <f>IF(N89="snížená",J89,0)</f>
        <v>0</v>
      </c>
      <c r="BG89" s="201">
        <f>IF(N89="zákl. přenesená",J89,0)</f>
        <v>0</v>
      </c>
      <c r="BH89" s="201">
        <f>IF(N89="sníž. přenesená",J89,0)</f>
        <v>0</v>
      </c>
      <c r="BI89" s="201">
        <f>IF(N89="nulová",J89,0)</f>
        <v>0</v>
      </c>
      <c r="BJ89" s="21" t="s">
        <v>83</v>
      </c>
      <c r="BK89" s="201">
        <f>ROUND(I89*H89,2)</f>
        <v>0</v>
      </c>
      <c r="BL89" s="21" t="s">
        <v>142</v>
      </c>
      <c r="BM89" s="21" t="s">
        <v>626</v>
      </c>
    </row>
    <row r="90" spans="2:65" s="11" customFormat="1" ht="12">
      <c r="B90" s="212"/>
      <c r="C90" s="213"/>
      <c r="D90" s="214" t="s">
        <v>157</v>
      </c>
      <c r="E90" s="213"/>
      <c r="F90" s="215" t="s">
        <v>627</v>
      </c>
      <c r="G90" s="213"/>
      <c r="H90" s="216">
        <v>19.2</v>
      </c>
      <c r="I90" s="217"/>
      <c r="J90" s="213"/>
      <c r="K90" s="213"/>
      <c r="L90" s="218"/>
      <c r="M90" s="219"/>
      <c r="N90" s="220"/>
      <c r="O90" s="220"/>
      <c r="P90" s="220"/>
      <c r="Q90" s="220"/>
      <c r="R90" s="220"/>
      <c r="S90" s="220"/>
      <c r="T90" s="221"/>
      <c r="AT90" s="222" t="s">
        <v>157</v>
      </c>
      <c r="AU90" s="222" t="s">
        <v>85</v>
      </c>
      <c r="AV90" s="11" t="s">
        <v>85</v>
      </c>
      <c r="AW90" s="11" t="s">
        <v>6</v>
      </c>
      <c r="AX90" s="11" t="s">
        <v>83</v>
      </c>
      <c r="AY90" s="222" t="s">
        <v>135</v>
      </c>
    </row>
    <row r="91" spans="2:65" s="1" customFormat="1" ht="44.25" customHeight="1">
      <c r="B91" s="38"/>
      <c r="C91" s="190" t="s">
        <v>159</v>
      </c>
      <c r="D91" s="190" t="s">
        <v>138</v>
      </c>
      <c r="E91" s="191" t="s">
        <v>387</v>
      </c>
      <c r="F91" s="192" t="s">
        <v>388</v>
      </c>
      <c r="G91" s="193" t="s">
        <v>183</v>
      </c>
      <c r="H91" s="194">
        <v>12</v>
      </c>
      <c r="I91" s="195"/>
      <c r="J91" s="196">
        <f>ROUND(I91*H91,2)</f>
        <v>0</v>
      </c>
      <c r="K91" s="192" t="s">
        <v>347</v>
      </c>
      <c r="L91" s="58"/>
      <c r="M91" s="197" t="s">
        <v>21</v>
      </c>
      <c r="N91" s="198" t="s">
        <v>46</v>
      </c>
      <c r="O91" s="39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AR91" s="21" t="s">
        <v>142</v>
      </c>
      <c r="AT91" s="21" t="s">
        <v>138</v>
      </c>
      <c r="AU91" s="21" t="s">
        <v>85</v>
      </c>
      <c r="AY91" s="21" t="s">
        <v>135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21" t="s">
        <v>83</v>
      </c>
      <c r="BK91" s="201">
        <f>ROUND(I91*H91,2)</f>
        <v>0</v>
      </c>
      <c r="BL91" s="21" t="s">
        <v>142</v>
      </c>
      <c r="BM91" s="21" t="s">
        <v>628</v>
      </c>
    </row>
    <row r="92" spans="2:65" s="1" customFormat="1" ht="31.5" customHeight="1">
      <c r="B92" s="38"/>
      <c r="C92" s="190" t="s">
        <v>164</v>
      </c>
      <c r="D92" s="190" t="s">
        <v>138</v>
      </c>
      <c r="E92" s="191" t="s">
        <v>390</v>
      </c>
      <c r="F92" s="192" t="s">
        <v>391</v>
      </c>
      <c r="G92" s="193" t="s">
        <v>146</v>
      </c>
      <c r="H92" s="194">
        <v>112</v>
      </c>
      <c r="I92" s="195"/>
      <c r="J92" s="196">
        <f>ROUND(I92*H92,2)</f>
        <v>0</v>
      </c>
      <c r="K92" s="192" t="s">
        <v>347</v>
      </c>
      <c r="L92" s="58"/>
      <c r="M92" s="197" t="s">
        <v>21</v>
      </c>
      <c r="N92" s="198" t="s">
        <v>46</v>
      </c>
      <c r="O92" s="39"/>
      <c r="P92" s="199">
        <f>O92*H92</f>
        <v>0</v>
      </c>
      <c r="Q92" s="199">
        <v>0</v>
      </c>
      <c r="R92" s="199">
        <f>Q92*H92</f>
        <v>0</v>
      </c>
      <c r="S92" s="199">
        <v>0</v>
      </c>
      <c r="T92" s="200">
        <f>S92*H92</f>
        <v>0</v>
      </c>
      <c r="AR92" s="21" t="s">
        <v>142</v>
      </c>
      <c r="AT92" s="21" t="s">
        <v>138</v>
      </c>
      <c r="AU92" s="21" t="s">
        <v>85</v>
      </c>
      <c r="AY92" s="21" t="s">
        <v>135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21" t="s">
        <v>83</v>
      </c>
      <c r="BK92" s="201">
        <f>ROUND(I92*H92,2)</f>
        <v>0</v>
      </c>
      <c r="BL92" s="21" t="s">
        <v>142</v>
      </c>
      <c r="BM92" s="21" t="s">
        <v>629</v>
      </c>
    </row>
    <row r="93" spans="2:65" s="10" customFormat="1" ht="29.85" customHeight="1">
      <c r="B93" s="173"/>
      <c r="C93" s="174"/>
      <c r="D93" s="187" t="s">
        <v>74</v>
      </c>
      <c r="E93" s="188" t="s">
        <v>136</v>
      </c>
      <c r="F93" s="188" t="s">
        <v>137</v>
      </c>
      <c r="G93" s="174"/>
      <c r="H93" s="174"/>
      <c r="I93" s="177"/>
      <c r="J93" s="189">
        <f>BK93</f>
        <v>0</v>
      </c>
      <c r="K93" s="174"/>
      <c r="L93" s="179"/>
      <c r="M93" s="180"/>
      <c r="N93" s="181"/>
      <c r="O93" s="181"/>
      <c r="P93" s="182">
        <f>SUM(P94:P120)</f>
        <v>0</v>
      </c>
      <c r="Q93" s="181"/>
      <c r="R93" s="182">
        <f>SUM(R94:R120)</f>
        <v>0.50442254000000009</v>
      </c>
      <c r="S93" s="181"/>
      <c r="T93" s="183">
        <f>SUM(T94:T120)</f>
        <v>0</v>
      </c>
      <c r="AR93" s="184" t="s">
        <v>83</v>
      </c>
      <c r="AT93" s="185" t="s">
        <v>74</v>
      </c>
      <c r="AU93" s="185" t="s">
        <v>83</v>
      </c>
      <c r="AY93" s="184" t="s">
        <v>135</v>
      </c>
      <c r="BK93" s="186">
        <f>SUM(BK94:BK120)</f>
        <v>0</v>
      </c>
    </row>
    <row r="94" spans="2:65" s="1" customFormat="1" ht="22.5" customHeight="1">
      <c r="B94" s="38"/>
      <c r="C94" s="190" t="s">
        <v>170</v>
      </c>
      <c r="D94" s="190" t="s">
        <v>138</v>
      </c>
      <c r="E94" s="191" t="s">
        <v>139</v>
      </c>
      <c r="F94" s="192" t="s">
        <v>140</v>
      </c>
      <c r="G94" s="193" t="s">
        <v>141</v>
      </c>
      <c r="H94" s="194">
        <v>30</v>
      </c>
      <c r="I94" s="195"/>
      <c r="J94" s="196">
        <f>ROUND(I94*H94,2)</f>
        <v>0</v>
      </c>
      <c r="K94" s="192" t="s">
        <v>21</v>
      </c>
      <c r="L94" s="58"/>
      <c r="M94" s="197" t="s">
        <v>21</v>
      </c>
      <c r="N94" s="198" t="s">
        <v>46</v>
      </c>
      <c r="O94" s="39"/>
      <c r="P94" s="199">
        <f>O94*H94</f>
        <v>0</v>
      </c>
      <c r="Q94" s="199">
        <v>0</v>
      </c>
      <c r="R94" s="199">
        <f>Q94*H94</f>
        <v>0</v>
      </c>
      <c r="S94" s="199">
        <v>0</v>
      </c>
      <c r="T94" s="200">
        <f>S94*H94</f>
        <v>0</v>
      </c>
      <c r="AR94" s="21" t="s">
        <v>142</v>
      </c>
      <c r="AT94" s="21" t="s">
        <v>138</v>
      </c>
      <c r="AU94" s="21" t="s">
        <v>85</v>
      </c>
      <c r="AY94" s="21" t="s">
        <v>135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21" t="s">
        <v>83</v>
      </c>
      <c r="BK94" s="201">
        <f>ROUND(I94*H94,2)</f>
        <v>0</v>
      </c>
      <c r="BL94" s="21" t="s">
        <v>142</v>
      </c>
      <c r="BM94" s="21" t="s">
        <v>630</v>
      </c>
    </row>
    <row r="95" spans="2:65" s="1" customFormat="1" ht="22.5" customHeight="1">
      <c r="B95" s="38"/>
      <c r="C95" s="190" t="s">
        <v>155</v>
      </c>
      <c r="D95" s="190" t="s">
        <v>138</v>
      </c>
      <c r="E95" s="191" t="s">
        <v>144</v>
      </c>
      <c r="F95" s="192" t="s">
        <v>145</v>
      </c>
      <c r="G95" s="193" t="s">
        <v>146</v>
      </c>
      <c r="H95" s="194">
        <v>6</v>
      </c>
      <c r="I95" s="195"/>
      <c r="J95" s="196">
        <f>ROUND(I95*H95,2)</f>
        <v>0</v>
      </c>
      <c r="K95" s="192" t="s">
        <v>21</v>
      </c>
      <c r="L95" s="58"/>
      <c r="M95" s="197" t="s">
        <v>21</v>
      </c>
      <c r="N95" s="198" t="s">
        <v>46</v>
      </c>
      <c r="O95" s="39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AR95" s="21" t="s">
        <v>142</v>
      </c>
      <c r="AT95" s="21" t="s">
        <v>138</v>
      </c>
      <c r="AU95" s="21" t="s">
        <v>85</v>
      </c>
      <c r="AY95" s="21" t="s">
        <v>135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21" t="s">
        <v>83</v>
      </c>
      <c r="BK95" s="201">
        <f>ROUND(I95*H95,2)</f>
        <v>0</v>
      </c>
      <c r="BL95" s="21" t="s">
        <v>142</v>
      </c>
      <c r="BM95" s="21" t="s">
        <v>631</v>
      </c>
    </row>
    <row r="96" spans="2:65" s="1" customFormat="1" ht="22.5" customHeight="1">
      <c r="B96" s="38"/>
      <c r="C96" s="190" t="s">
        <v>180</v>
      </c>
      <c r="D96" s="190" t="s">
        <v>138</v>
      </c>
      <c r="E96" s="191" t="s">
        <v>149</v>
      </c>
      <c r="F96" s="192" t="s">
        <v>150</v>
      </c>
      <c r="G96" s="193" t="s">
        <v>141</v>
      </c>
      <c r="H96" s="194">
        <v>30</v>
      </c>
      <c r="I96" s="195"/>
      <c r="J96" s="196">
        <f>ROUND(I96*H96,2)</f>
        <v>0</v>
      </c>
      <c r="K96" s="192" t="s">
        <v>21</v>
      </c>
      <c r="L96" s="58"/>
      <c r="M96" s="197" t="s">
        <v>21</v>
      </c>
      <c r="N96" s="198" t="s">
        <v>46</v>
      </c>
      <c r="O96" s="39"/>
      <c r="P96" s="199">
        <f>O96*H96</f>
        <v>0</v>
      </c>
      <c r="Q96" s="199">
        <v>0</v>
      </c>
      <c r="R96" s="199">
        <f>Q96*H96</f>
        <v>0</v>
      </c>
      <c r="S96" s="199">
        <v>0</v>
      </c>
      <c r="T96" s="200">
        <f>S96*H96</f>
        <v>0</v>
      </c>
      <c r="AR96" s="21" t="s">
        <v>142</v>
      </c>
      <c r="AT96" s="21" t="s">
        <v>138</v>
      </c>
      <c r="AU96" s="21" t="s">
        <v>85</v>
      </c>
      <c r="AY96" s="21" t="s">
        <v>135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21" t="s">
        <v>83</v>
      </c>
      <c r="BK96" s="201">
        <f>ROUND(I96*H96,2)</f>
        <v>0</v>
      </c>
      <c r="BL96" s="21" t="s">
        <v>142</v>
      </c>
      <c r="BM96" s="21" t="s">
        <v>632</v>
      </c>
    </row>
    <row r="97" spans="2:65" s="1" customFormat="1" ht="22.5" customHeight="1">
      <c r="B97" s="38"/>
      <c r="C97" s="202" t="s">
        <v>186</v>
      </c>
      <c r="D97" s="202" t="s">
        <v>152</v>
      </c>
      <c r="E97" s="203" t="s">
        <v>633</v>
      </c>
      <c r="F97" s="204" t="s">
        <v>634</v>
      </c>
      <c r="G97" s="205" t="s">
        <v>141</v>
      </c>
      <c r="H97" s="206">
        <v>36.709000000000003</v>
      </c>
      <c r="I97" s="207"/>
      <c r="J97" s="208">
        <f>ROUND(I97*H97,2)</f>
        <v>0</v>
      </c>
      <c r="K97" s="204" t="s">
        <v>21</v>
      </c>
      <c r="L97" s="209"/>
      <c r="M97" s="210" t="s">
        <v>21</v>
      </c>
      <c r="N97" s="211" t="s">
        <v>46</v>
      </c>
      <c r="O97" s="39"/>
      <c r="P97" s="199">
        <f>O97*H97</f>
        <v>0</v>
      </c>
      <c r="Q97" s="199">
        <v>4.0899999999999999E-3</v>
      </c>
      <c r="R97" s="199">
        <f>Q97*H97</f>
        <v>0.15013981000000001</v>
      </c>
      <c r="S97" s="199">
        <v>0</v>
      </c>
      <c r="T97" s="200">
        <f>S97*H97</f>
        <v>0</v>
      </c>
      <c r="AR97" s="21" t="s">
        <v>155</v>
      </c>
      <c r="AT97" s="21" t="s">
        <v>152</v>
      </c>
      <c r="AU97" s="21" t="s">
        <v>85</v>
      </c>
      <c r="AY97" s="21" t="s">
        <v>135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21" t="s">
        <v>83</v>
      </c>
      <c r="BK97" s="201">
        <f>ROUND(I97*H97,2)</f>
        <v>0</v>
      </c>
      <c r="BL97" s="21" t="s">
        <v>142</v>
      </c>
      <c r="BM97" s="21" t="s">
        <v>635</v>
      </c>
    </row>
    <row r="98" spans="2:65" s="11" customFormat="1" ht="12">
      <c r="B98" s="212"/>
      <c r="C98" s="213"/>
      <c r="D98" s="214" t="s">
        <v>157</v>
      </c>
      <c r="E98" s="213"/>
      <c r="F98" s="215" t="s">
        <v>636</v>
      </c>
      <c r="G98" s="213"/>
      <c r="H98" s="216">
        <v>36.709000000000003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1"/>
      <c r="AT98" s="222" t="s">
        <v>157</v>
      </c>
      <c r="AU98" s="222" t="s">
        <v>85</v>
      </c>
      <c r="AV98" s="11" t="s">
        <v>85</v>
      </c>
      <c r="AW98" s="11" t="s">
        <v>6</v>
      </c>
      <c r="AX98" s="11" t="s">
        <v>83</v>
      </c>
      <c r="AY98" s="222" t="s">
        <v>135</v>
      </c>
    </row>
    <row r="99" spans="2:65" s="1" customFormat="1" ht="22.5" customHeight="1">
      <c r="B99" s="38"/>
      <c r="C99" s="190" t="s">
        <v>191</v>
      </c>
      <c r="D99" s="190" t="s">
        <v>138</v>
      </c>
      <c r="E99" s="191" t="s">
        <v>165</v>
      </c>
      <c r="F99" s="192" t="s">
        <v>166</v>
      </c>
      <c r="G99" s="193" t="s">
        <v>146</v>
      </c>
      <c r="H99" s="194">
        <v>12</v>
      </c>
      <c r="I99" s="195"/>
      <c r="J99" s="196">
        <f>ROUND(I99*H99,2)</f>
        <v>0</v>
      </c>
      <c r="K99" s="192" t="s">
        <v>21</v>
      </c>
      <c r="L99" s="58"/>
      <c r="M99" s="197" t="s">
        <v>21</v>
      </c>
      <c r="N99" s="198" t="s">
        <v>46</v>
      </c>
      <c r="O99" s="39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AR99" s="21" t="s">
        <v>142</v>
      </c>
      <c r="AT99" s="21" t="s">
        <v>138</v>
      </c>
      <c r="AU99" s="21" t="s">
        <v>85</v>
      </c>
      <c r="AY99" s="21" t="s">
        <v>135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21" t="s">
        <v>83</v>
      </c>
      <c r="BK99" s="201">
        <f>ROUND(I99*H99,2)</f>
        <v>0</v>
      </c>
      <c r="BL99" s="21" t="s">
        <v>142</v>
      </c>
      <c r="BM99" s="21" t="s">
        <v>637</v>
      </c>
    </row>
    <row r="100" spans="2:65" s="1" customFormat="1" ht="24">
      <c r="B100" s="38"/>
      <c r="C100" s="60"/>
      <c r="D100" s="214" t="s">
        <v>168</v>
      </c>
      <c r="E100" s="60"/>
      <c r="F100" s="223" t="s">
        <v>169</v>
      </c>
      <c r="G100" s="60"/>
      <c r="H100" s="60"/>
      <c r="I100" s="160"/>
      <c r="J100" s="60"/>
      <c r="K100" s="60"/>
      <c r="L100" s="58"/>
      <c r="M100" s="224"/>
      <c r="N100" s="39"/>
      <c r="O100" s="39"/>
      <c r="P100" s="39"/>
      <c r="Q100" s="39"/>
      <c r="R100" s="39"/>
      <c r="S100" s="39"/>
      <c r="T100" s="75"/>
      <c r="AT100" s="21" t="s">
        <v>168</v>
      </c>
      <c r="AU100" s="21" t="s">
        <v>85</v>
      </c>
    </row>
    <row r="101" spans="2:65" s="1" customFormat="1" ht="22.5" customHeight="1">
      <c r="B101" s="38"/>
      <c r="C101" s="202" t="s">
        <v>198</v>
      </c>
      <c r="D101" s="202" t="s">
        <v>152</v>
      </c>
      <c r="E101" s="203" t="s">
        <v>171</v>
      </c>
      <c r="F101" s="204" t="s">
        <v>172</v>
      </c>
      <c r="G101" s="205" t="s">
        <v>173</v>
      </c>
      <c r="H101" s="206">
        <v>6.0000000000000001E-3</v>
      </c>
      <c r="I101" s="207"/>
      <c r="J101" s="208">
        <f>ROUND(I101*H101,2)</f>
        <v>0</v>
      </c>
      <c r="K101" s="204" t="s">
        <v>21</v>
      </c>
      <c r="L101" s="209"/>
      <c r="M101" s="210" t="s">
        <v>21</v>
      </c>
      <c r="N101" s="211" t="s">
        <v>46</v>
      </c>
      <c r="O101" s="39"/>
      <c r="P101" s="199">
        <f>O101*H101</f>
        <v>0</v>
      </c>
      <c r="Q101" s="199">
        <v>1.09E-3</v>
      </c>
      <c r="R101" s="199">
        <f>Q101*H101</f>
        <v>6.5400000000000001E-6</v>
      </c>
      <c r="S101" s="199">
        <v>0</v>
      </c>
      <c r="T101" s="200">
        <f>S101*H101</f>
        <v>0</v>
      </c>
      <c r="AR101" s="21" t="s">
        <v>155</v>
      </c>
      <c r="AT101" s="21" t="s">
        <v>152</v>
      </c>
      <c r="AU101" s="21" t="s">
        <v>85</v>
      </c>
      <c r="AY101" s="21" t="s">
        <v>135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21" t="s">
        <v>83</v>
      </c>
      <c r="BK101" s="201">
        <f>ROUND(I101*H101,2)</f>
        <v>0</v>
      </c>
      <c r="BL101" s="21" t="s">
        <v>142</v>
      </c>
      <c r="BM101" s="21" t="s">
        <v>638</v>
      </c>
    </row>
    <row r="102" spans="2:65" s="1" customFormat="1" ht="24">
      <c r="B102" s="38"/>
      <c r="C102" s="60"/>
      <c r="D102" s="225" t="s">
        <v>168</v>
      </c>
      <c r="E102" s="60"/>
      <c r="F102" s="226" t="s">
        <v>175</v>
      </c>
      <c r="G102" s="60"/>
      <c r="H102" s="60"/>
      <c r="I102" s="160"/>
      <c r="J102" s="60"/>
      <c r="K102" s="60"/>
      <c r="L102" s="58"/>
      <c r="M102" s="224"/>
      <c r="N102" s="39"/>
      <c r="O102" s="39"/>
      <c r="P102" s="39"/>
      <c r="Q102" s="39"/>
      <c r="R102" s="39"/>
      <c r="S102" s="39"/>
      <c r="T102" s="75"/>
      <c r="AT102" s="21" t="s">
        <v>168</v>
      </c>
      <c r="AU102" s="21" t="s">
        <v>85</v>
      </c>
    </row>
    <row r="103" spans="2:65" s="11" customFormat="1" ht="12">
      <c r="B103" s="212"/>
      <c r="C103" s="213"/>
      <c r="D103" s="214" t="s">
        <v>157</v>
      </c>
      <c r="E103" s="213"/>
      <c r="F103" s="215" t="s">
        <v>639</v>
      </c>
      <c r="G103" s="213"/>
      <c r="H103" s="216">
        <v>6.0000000000000001E-3</v>
      </c>
      <c r="I103" s="217"/>
      <c r="J103" s="213"/>
      <c r="K103" s="213"/>
      <c r="L103" s="218"/>
      <c r="M103" s="219"/>
      <c r="N103" s="220"/>
      <c r="O103" s="220"/>
      <c r="P103" s="220"/>
      <c r="Q103" s="220"/>
      <c r="R103" s="220"/>
      <c r="S103" s="220"/>
      <c r="T103" s="221"/>
      <c r="AT103" s="222" t="s">
        <v>157</v>
      </c>
      <c r="AU103" s="222" t="s">
        <v>85</v>
      </c>
      <c r="AV103" s="11" t="s">
        <v>85</v>
      </c>
      <c r="AW103" s="11" t="s">
        <v>6</v>
      </c>
      <c r="AX103" s="11" t="s">
        <v>83</v>
      </c>
      <c r="AY103" s="222" t="s">
        <v>135</v>
      </c>
    </row>
    <row r="104" spans="2:65" s="1" customFormat="1" ht="22.5" customHeight="1">
      <c r="B104" s="38"/>
      <c r="C104" s="190" t="s">
        <v>203</v>
      </c>
      <c r="D104" s="190" t="s">
        <v>138</v>
      </c>
      <c r="E104" s="191" t="s">
        <v>177</v>
      </c>
      <c r="F104" s="192" t="s">
        <v>178</v>
      </c>
      <c r="G104" s="193" t="s">
        <v>146</v>
      </c>
      <c r="H104" s="194">
        <v>6</v>
      </c>
      <c r="I104" s="195"/>
      <c r="J104" s="196">
        <f>ROUND(I104*H104,2)</f>
        <v>0</v>
      </c>
      <c r="K104" s="192" t="s">
        <v>21</v>
      </c>
      <c r="L104" s="58"/>
      <c r="M104" s="197" t="s">
        <v>21</v>
      </c>
      <c r="N104" s="198" t="s">
        <v>46</v>
      </c>
      <c r="O104" s="39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AR104" s="21" t="s">
        <v>142</v>
      </c>
      <c r="AT104" s="21" t="s">
        <v>138</v>
      </c>
      <c r="AU104" s="21" t="s">
        <v>85</v>
      </c>
      <c r="AY104" s="21" t="s">
        <v>135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21" t="s">
        <v>83</v>
      </c>
      <c r="BK104" s="201">
        <f>ROUND(I104*H104,2)</f>
        <v>0</v>
      </c>
      <c r="BL104" s="21" t="s">
        <v>142</v>
      </c>
      <c r="BM104" s="21" t="s">
        <v>640</v>
      </c>
    </row>
    <row r="105" spans="2:65" s="1" customFormat="1" ht="22.5" customHeight="1">
      <c r="B105" s="38"/>
      <c r="C105" s="202" t="s">
        <v>207</v>
      </c>
      <c r="D105" s="202" t="s">
        <v>152</v>
      </c>
      <c r="E105" s="203" t="s">
        <v>181</v>
      </c>
      <c r="F105" s="204" t="s">
        <v>182</v>
      </c>
      <c r="G105" s="205" t="s">
        <v>183</v>
      </c>
      <c r="H105" s="206">
        <v>1.052</v>
      </c>
      <c r="I105" s="207"/>
      <c r="J105" s="208">
        <f>ROUND(I105*H105,2)</f>
        <v>0</v>
      </c>
      <c r="K105" s="204" t="s">
        <v>21</v>
      </c>
      <c r="L105" s="209"/>
      <c r="M105" s="210" t="s">
        <v>21</v>
      </c>
      <c r="N105" s="211" t="s">
        <v>46</v>
      </c>
      <c r="O105" s="39"/>
      <c r="P105" s="199">
        <f>O105*H105</f>
        <v>0</v>
      </c>
      <c r="Q105" s="199">
        <v>0.28504000000000002</v>
      </c>
      <c r="R105" s="199">
        <f>Q105*H105</f>
        <v>0.29986208000000003</v>
      </c>
      <c r="S105" s="199">
        <v>0</v>
      </c>
      <c r="T105" s="200">
        <f>S105*H105</f>
        <v>0</v>
      </c>
      <c r="AR105" s="21" t="s">
        <v>155</v>
      </c>
      <c r="AT105" s="21" t="s">
        <v>152</v>
      </c>
      <c r="AU105" s="21" t="s">
        <v>85</v>
      </c>
      <c r="AY105" s="21" t="s">
        <v>135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21" t="s">
        <v>83</v>
      </c>
      <c r="BK105" s="201">
        <f>ROUND(I105*H105,2)</f>
        <v>0</v>
      </c>
      <c r="BL105" s="21" t="s">
        <v>142</v>
      </c>
      <c r="BM105" s="21" t="s">
        <v>641</v>
      </c>
    </row>
    <row r="106" spans="2:65" s="11" customFormat="1" ht="12">
      <c r="B106" s="212"/>
      <c r="C106" s="213"/>
      <c r="D106" s="214" t="s">
        <v>157</v>
      </c>
      <c r="E106" s="213"/>
      <c r="F106" s="215" t="s">
        <v>642</v>
      </c>
      <c r="G106" s="213"/>
      <c r="H106" s="216">
        <v>1.052</v>
      </c>
      <c r="I106" s="217"/>
      <c r="J106" s="213"/>
      <c r="K106" s="213"/>
      <c r="L106" s="218"/>
      <c r="M106" s="219"/>
      <c r="N106" s="220"/>
      <c r="O106" s="220"/>
      <c r="P106" s="220"/>
      <c r="Q106" s="220"/>
      <c r="R106" s="220"/>
      <c r="S106" s="220"/>
      <c r="T106" s="221"/>
      <c r="AT106" s="222" t="s">
        <v>157</v>
      </c>
      <c r="AU106" s="222" t="s">
        <v>85</v>
      </c>
      <c r="AV106" s="11" t="s">
        <v>85</v>
      </c>
      <c r="AW106" s="11" t="s">
        <v>6</v>
      </c>
      <c r="AX106" s="11" t="s">
        <v>83</v>
      </c>
      <c r="AY106" s="222" t="s">
        <v>135</v>
      </c>
    </row>
    <row r="107" spans="2:65" s="1" customFormat="1" ht="22.5" customHeight="1">
      <c r="B107" s="38"/>
      <c r="C107" s="190" t="s">
        <v>10</v>
      </c>
      <c r="D107" s="190" t="s">
        <v>138</v>
      </c>
      <c r="E107" s="191" t="s">
        <v>187</v>
      </c>
      <c r="F107" s="192" t="s">
        <v>188</v>
      </c>
      <c r="G107" s="193" t="s">
        <v>189</v>
      </c>
      <c r="H107" s="194">
        <v>0</v>
      </c>
      <c r="I107" s="195"/>
      <c r="J107" s="196">
        <f>ROUND(I107*H107,2)</f>
        <v>0</v>
      </c>
      <c r="K107" s="192" t="s">
        <v>21</v>
      </c>
      <c r="L107" s="58"/>
      <c r="M107" s="197" t="s">
        <v>21</v>
      </c>
      <c r="N107" s="198" t="s">
        <v>46</v>
      </c>
      <c r="O107" s="39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AR107" s="21" t="s">
        <v>142</v>
      </c>
      <c r="AT107" s="21" t="s">
        <v>138</v>
      </c>
      <c r="AU107" s="21" t="s">
        <v>85</v>
      </c>
      <c r="AY107" s="21" t="s">
        <v>135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21" t="s">
        <v>83</v>
      </c>
      <c r="BK107" s="201">
        <f>ROUND(I107*H107,2)</f>
        <v>0</v>
      </c>
      <c r="BL107" s="21" t="s">
        <v>142</v>
      </c>
      <c r="BM107" s="21" t="s">
        <v>643</v>
      </c>
    </row>
    <row r="108" spans="2:65" s="1" customFormat="1" ht="24">
      <c r="B108" s="38"/>
      <c r="C108" s="60"/>
      <c r="D108" s="214" t="s">
        <v>168</v>
      </c>
      <c r="E108" s="60"/>
      <c r="F108" s="223" t="s">
        <v>644</v>
      </c>
      <c r="G108" s="60"/>
      <c r="H108" s="60"/>
      <c r="I108" s="160"/>
      <c r="J108" s="60"/>
      <c r="K108" s="60"/>
      <c r="L108" s="58"/>
      <c r="M108" s="224"/>
      <c r="N108" s="39"/>
      <c r="O108" s="39"/>
      <c r="P108" s="39"/>
      <c r="Q108" s="39"/>
      <c r="R108" s="39"/>
      <c r="S108" s="39"/>
      <c r="T108" s="75"/>
      <c r="AT108" s="21" t="s">
        <v>168</v>
      </c>
      <c r="AU108" s="21" t="s">
        <v>85</v>
      </c>
    </row>
    <row r="109" spans="2:65" s="1" customFormat="1" ht="22.5" customHeight="1">
      <c r="B109" s="38"/>
      <c r="C109" s="202" t="s">
        <v>214</v>
      </c>
      <c r="D109" s="202" t="s">
        <v>152</v>
      </c>
      <c r="E109" s="203" t="s">
        <v>192</v>
      </c>
      <c r="F109" s="204" t="s">
        <v>193</v>
      </c>
      <c r="G109" s="205" t="s">
        <v>194</v>
      </c>
      <c r="H109" s="206">
        <v>35.441000000000003</v>
      </c>
      <c r="I109" s="207"/>
      <c r="J109" s="208">
        <f>ROUND(I109*H109,2)</f>
        <v>0</v>
      </c>
      <c r="K109" s="204" t="s">
        <v>21</v>
      </c>
      <c r="L109" s="209"/>
      <c r="M109" s="210" t="s">
        <v>21</v>
      </c>
      <c r="N109" s="211" t="s">
        <v>46</v>
      </c>
      <c r="O109" s="39"/>
      <c r="P109" s="199">
        <f>O109*H109</f>
        <v>0</v>
      </c>
      <c r="Q109" s="199">
        <v>1.0000000000000001E-5</v>
      </c>
      <c r="R109" s="199">
        <f>Q109*H109</f>
        <v>3.5441000000000004E-4</v>
      </c>
      <c r="S109" s="199">
        <v>0</v>
      </c>
      <c r="T109" s="200">
        <f>S109*H109</f>
        <v>0</v>
      </c>
      <c r="AR109" s="21" t="s">
        <v>155</v>
      </c>
      <c r="AT109" s="21" t="s">
        <v>152</v>
      </c>
      <c r="AU109" s="21" t="s">
        <v>85</v>
      </c>
      <c r="AY109" s="21" t="s">
        <v>135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21" t="s">
        <v>83</v>
      </c>
      <c r="BK109" s="201">
        <f>ROUND(I109*H109,2)</f>
        <v>0</v>
      </c>
      <c r="BL109" s="21" t="s">
        <v>142</v>
      </c>
      <c r="BM109" s="21" t="s">
        <v>645</v>
      </c>
    </row>
    <row r="110" spans="2:65" s="1" customFormat="1" ht="24">
      <c r="B110" s="38"/>
      <c r="C110" s="60"/>
      <c r="D110" s="225" t="s">
        <v>168</v>
      </c>
      <c r="E110" s="60"/>
      <c r="F110" s="226" t="s">
        <v>196</v>
      </c>
      <c r="G110" s="60"/>
      <c r="H110" s="60"/>
      <c r="I110" s="160"/>
      <c r="J110" s="60"/>
      <c r="K110" s="60"/>
      <c r="L110" s="58"/>
      <c r="M110" s="224"/>
      <c r="N110" s="39"/>
      <c r="O110" s="39"/>
      <c r="P110" s="39"/>
      <c r="Q110" s="39"/>
      <c r="R110" s="39"/>
      <c r="S110" s="39"/>
      <c r="T110" s="75"/>
      <c r="AT110" s="21" t="s">
        <v>168</v>
      </c>
      <c r="AU110" s="21" t="s">
        <v>85</v>
      </c>
    </row>
    <row r="111" spans="2:65" s="11" customFormat="1" ht="12">
      <c r="B111" s="212"/>
      <c r="C111" s="213"/>
      <c r="D111" s="214" t="s">
        <v>157</v>
      </c>
      <c r="E111" s="213"/>
      <c r="F111" s="215" t="s">
        <v>646</v>
      </c>
      <c r="G111" s="213"/>
      <c r="H111" s="216">
        <v>35.441000000000003</v>
      </c>
      <c r="I111" s="217"/>
      <c r="J111" s="213"/>
      <c r="K111" s="213"/>
      <c r="L111" s="218"/>
      <c r="M111" s="219"/>
      <c r="N111" s="220"/>
      <c r="O111" s="220"/>
      <c r="P111" s="220"/>
      <c r="Q111" s="220"/>
      <c r="R111" s="220"/>
      <c r="S111" s="220"/>
      <c r="T111" s="221"/>
      <c r="AT111" s="222" t="s">
        <v>157</v>
      </c>
      <c r="AU111" s="222" t="s">
        <v>85</v>
      </c>
      <c r="AV111" s="11" t="s">
        <v>85</v>
      </c>
      <c r="AW111" s="11" t="s">
        <v>6</v>
      </c>
      <c r="AX111" s="11" t="s">
        <v>83</v>
      </c>
      <c r="AY111" s="222" t="s">
        <v>135</v>
      </c>
    </row>
    <row r="112" spans="2:65" s="1" customFormat="1" ht="22.5" customHeight="1">
      <c r="B112" s="38"/>
      <c r="C112" s="190" t="s">
        <v>218</v>
      </c>
      <c r="D112" s="190" t="s">
        <v>138</v>
      </c>
      <c r="E112" s="191" t="s">
        <v>199</v>
      </c>
      <c r="F112" s="192" t="s">
        <v>200</v>
      </c>
      <c r="G112" s="193" t="s">
        <v>201</v>
      </c>
      <c r="H112" s="194">
        <v>10.199999999999999</v>
      </c>
      <c r="I112" s="195"/>
      <c r="J112" s="196">
        <f t="shared" ref="J112:J118" si="0">ROUND(I112*H112,2)</f>
        <v>0</v>
      </c>
      <c r="K112" s="192" t="s">
        <v>21</v>
      </c>
      <c r="L112" s="58"/>
      <c r="M112" s="197" t="s">
        <v>21</v>
      </c>
      <c r="N112" s="198" t="s">
        <v>46</v>
      </c>
      <c r="O112" s="39"/>
      <c r="P112" s="199">
        <f t="shared" ref="P112:P118" si="1">O112*H112</f>
        <v>0</v>
      </c>
      <c r="Q112" s="199">
        <v>0</v>
      </c>
      <c r="R112" s="199">
        <f t="shared" ref="R112:R118" si="2">Q112*H112</f>
        <v>0</v>
      </c>
      <c r="S112" s="199">
        <v>0</v>
      </c>
      <c r="T112" s="200">
        <f t="shared" ref="T112:T118" si="3">S112*H112</f>
        <v>0</v>
      </c>
      <c r="AR112" s="21" t="s">
        <v>142</v>
      </c>
      <c r="AT112" s="21" t="s">
        <v>138</v>
      </c>
      <c r="AU112" s="21" t="s">
        <v>85</v>
      </c>
      <c r="AY112" s="21" t="s">
        <v>135</v>
      </c>
      <c r="BE112" s="201">
        <f t="shared" ref="BE112:BE118" si="4">IF(N112="základní",J112,0)</f>
        <v>0</v>
      </c>
      <c r="BF112" s="201">
        <f t="shared" ref="BF112:BF118" si="5">IF(N112="snížená",J112,0)</f>
        <v>0</v>
      </c>
      <c r="BG112" s="201">
        <f t="shared" ref="BG112:BG118" si="6">IF(N112="zákl. přenesená",J112,0)</f>
        <v>0</v>
      </c>
      <c r="BH112" s="201">
        <f t="shared" ref="BH112:BH118" si="7">IF(N112="sníž. přenesená",J112,0)</f>
        <v>0</v>
      </c>
      <c r="BI112" s="201">
        <f t="shared" ref="BI112:BI118" si="8">IF(N112="nulová",J112,0)</f>
        <v>0</v>
      </c>
      <c r="BJ112" s="21" t="s">
        <v>83</v>
      </c>
      <c r="BK112" s="201">
        <f t="shared" ref="BK112:BK118" si="9">ROUND(I112*H112,2)</f>
        <v>0</v>
      </c>
      <c r="BL112" s="21" t="s">
        <v>142</v>
      </c>
      <c r="BM112" s="21" t="s">
        <v>647</v>
      </c>
    </row>
    <row r="113" spans="2:65" s="1" customFormat="1" ht="22.5" customHeight="1">
      <c r="B113" s="38"/>
      <c r="C113" s="190" t="s">
        <v>222</v>
      </c>
      <c r="D113" s="190" t="s">
        <v>138</v>
      </c>
      <c r="E113" s="191" t="s">
        <v>204</v>
      </c>
      <c r="F113" s="192" t="s">
        <v>205</v>
      </c>
      <c r="G113" s="193" t="s">
        <v>146</v>
      </c>
      <c r="H113" s="194">
        <v>0.3</v>
      </c>
      <c r="I113" s="195"/>
      <c r="J113" s="196">
        <f t="shared" si="0"/>
        <v>0</v>
      </c>
      <c r="K113" s="192" t="s">
        <v>21</v>
      </c>
      <c r="L113" s="58"/>
      <c r="M113" s="197" t="s">
        <v>21</v>
      </c>
      <c r="N113" s="198" t="s">
        <v>46</v>
      </c>
      <c r="O113" s="39"/>
      <c r="P113" s="199">
        <f t="shared" si="1"/>
        <v>0</v>
      </c>
      <c r="Q113" s="199">
        <v>0</v>
      </c>
      <c r="R113" s="199">
        <f t="shared" si="2"/>
        <v>0</v>
      </c>
      <c r="S113" s="199">
        <v>0</v>
      </c>
      <c r="T113" s="200">
        <f t="shared" si="3"/>
        <v>0</v>
      </c>
      <c r="AR113" s="21" t="s">
        <v>142</v>
      </c>
      <c r="AT113" s="21" t="s">
        <v>138</v>
      </c>
      <c r="AU113" s="21" t="s">
        <v>85</v>
      </c>
      <c r="AY113" s="21" t="s">
        <v>135</v>
      </c>
      <c r="BE113" s="201">
        <f t="shared" si="4"/>
        <v>0</v>
      </c>
      <c r="BF113" s="201">
        <f t="shared" si="5"/>
        <v>0</v>
      </c>
      <c r="BG113" s="201">
        <f t="shared" si="6"/>
        <v>0</v>
      </c>
      <c r="BH113" s="201">
        <f t="shared" si="7"/>
        <v>0</v>
      </c>
      <c r="BI113" s="201">
        <f t="shared" si="8"/>
        <v>0</v>
      </c>
      <c r="BJ113" s="21" t="s">
        <v>83</v>
      </c>
      <c r="BK113" s="201">
        <f t="shared" si="9"/>
        <v>0</v>
      </c>
      <c r="BL113" s="21" t="s">
        <v>142</v>
      </c>
      <c r="BM113" s="21" t="s">
        <v>648</v>
      </c>
    </row>
    <row r="114" spans="2:65" s="1" customFormat="1" ht="22.5" customHeight="1">
      <c r="B114" s="38"/>
      <c r="C114" s="190" t="s">
        <v>230</v>
      </c>
      <c r="D114" s="190" t="s">
        <v>138</v>
      </c>
      <c r="E114" s="191" t="s">
        <v>208</v>
      </c>
      <c r="F114" s="192" t="s">
        <v>209</v>
      </c>
      <c r="G114" s="193" t="s">
        <v>183</v>
      </c>
      <c r="H114" s="194">
        <v>0.24</v>
      </c>
      <c r="I114" s="195"/>
      <c r="J114" s="196">
        <f t="shared" si="0"/>
        <v>0</v>
      </c>
      <c r="K114" s="192" t="s">
        <v>21</v>
      </c>
      <c r="L114" s="58"/>
      <c r="M114" s="197" t="s">
        <v>21</v>
      </c>
      <c r="N114" s="198" t="s">
        <v>46</v>
      </c>
      <c r="O114" s="39"/>
      <c r="P114" s="199">
        <f t="shared" si="1"/>
        <v>0</v>
      </c>
      <c r="Q114" s="199">
        <v>0</v>
      </c>
      <c r="R114" s="199">
        <f t="shared" si="2"/>
        <v>0</v>
      </c>
      <c r="S114" s="199">
        <v>0</v>
      </c>
      <c r="T114" s="200">
        <f t="shared" si="3"/>
        <v>0</v>
      </c>
      <c r="AR114" s="21" t="s">
        <v>142</v>
      </c>
      <c r="AT114" s="21" t="s">
        <v>138</v>
      </c>
      <c r="AU114" s="21" t="s">
        <v>85</v>
      </c>
      <c r="AY114" s="21" t="s">
        <v>135</v>
      </c>
      <c r="BE114" s="201">
        <f t="shared" si="4"/>
        <v>0</v>
      </c>
      <c r="BF114" s="201">
        <f t="shared" si="5"/>
        <v>0</v>
      </c>
      <c r="BG114" s="201">
        <f t="shared" si="6"/>
        <v>0</v>
      </c>
      <c r="BH114" s="201">
        <f t="shared" si="7"/>
        <v>0</v>
      </c>
      <c r="BI114" s="201">
        <f t="shared" si="8"/>
        <v>0</v>
      </c>
      <c r="BJ114" s="21" t="s">
        <v>83</v>
      </c>
      <c r="BK114" s="201">
        <f t="shared" si="9"/>
        <v>0</v>
      </c>
      <c r="BL114" s="21" t="s">
        <v>142</v>
      </c>
      <c r="BM114" s="21" t="s">
        <v>649</v>
      </c>
    </row>
    <row r="115" spans="2:65" s="1" customFormat="1" ht="22.5" customHeight="1">
      <c r="B115" s="38"/>
      <c r="C115" s="190" t="s">
        <v>234</v>
      </c>
      <c r="D115" s="190" t="s">
        <v>138</v>
      </c>
      <c r="E115" s="191" t="s">
        <v>211</v>
      </c>
      <c r="F115" s="192" t="s">
        <v>212</v>
      </c>
      <c r="G115" s="193" t="s">
        <v>183</v>
      </c>
      <c r="H115" s="194">
        <v>1.2</v>
      </c>
      <c r="I115" s="195"/>
      <c r="J115" s="196">
        <f t="shared" si="0"/>
        <v>0</v>
      </c>
      <c r="K115" s="192" t="s">
        <v>21</v>
      </c>
      <c r="L115" s="58"/>
      <c r="M115" s="197" t="s">
        <v>21</v>
      </c>
      <c r="N115" s="198" t="s">
        <v>46</v>
      </c>
      <c r="O115" s="39"/>
      <c r="P115" s="199">
        <f t="shared" si="1"/>
        <v>0</v>
      </c>
      <c r="Q115" s="199">
        <v>0</v>
      </c>
      <c r="R115" s="199">
        <f t="shared" si="2"/>
        <v>0</v>
      </c>
      <c r="S115" s="199">
        <v>0</v>
      </c>
      <c r="T115" s="200">
        <f t="shared" si="3"/>
        <v>0</v>
      </c>
      <c r="AR115" s="21" t="s">
        <v>142</v>
      </c>
      <c r="AT115" s="21" t="s">
        <v>138</v>
      </c>
      <c r="AU115" s="21" t="s">
        <v>85</v>
      </c>
      <c r="AY115" s="21" t="s">
        <v>135</v>
      </c>
      <c r="BE115" s="201">
        <f t="shared" si="4"/>
        <v>0</v>
      </c>
      <c r="BF115" s="201">
        <f t="shared" si="5"/>
        <v>0</v>
      </c>
      <c r="BG115" s="201">
        <f t="shared" si="6"/>
        <v>0</v>
      </c>
      <c r="BH115" s="201">
        <f t="shared" si="7"/>
        <v>0</v>
      </c>
      <c r="BI115" s="201">
        <f t="shared" si="8"/>
        <v>0</v>
      </c>
      <c r="BJ115" s="21" t="s">
        <v>83</v>
      </c>
      <c r="BK115" s="201">
        <f t="shared" si="9"/>
        <v>0</v>
      </c>
      <c r="BL115" s="21" t="s">
        <v>142</v>
      </c>
      <c r="BM115" s="21" t="s">
        <v>650</v>
      </c>
    </row>
    <row r="116" spans="2:65" s="1" customFormat="1" ht="22.5" customHeight="1">
      <c r="B116" s="38"/>
      <c r="C116" s="190" t="s">
        <v>9</v>
      </c>
      <c r="D116" s="190" t="s">
        <v>138</v>
      </c>
      <c r="E116" s="191" t="s">
        <v>215</v>
      </c>
      <c r="F116" s="192" t="s">
        <v>216</v>
      </c>
      <c r="G116" s="193" t="s">
        <v>146</v>
      </c>
      <c r="H116" s="194">
        <v>12</v>
      </c>
      <c r="I116" s="195"/>
      <c r="J116" s="196">
        <f t="shared" si="0"/>
        <v>0</v>
      </c>
      <c r="K116" s="192" t="s">
        <v>21</v>
      </c>
      <c r="L116" s="58"/>
      <c r="M116" s="197" t="s">
        <v>21</v>
      </c>
      <c r="N116" s="198" t="s">
        <v>46</v>
      </c>
      <c r="O116" s="39"/>
      <c r="P116" s="199">
        <f t="shared" si="1"/>
        <v>0</v>
      </c>
      <c r="Q116" s="199">
        <v>0</v>
      </c>
      <c r="R116" s="199">
        <f t="shared" si="2"/>
        <v>0</v>
      </c>
      <c r="S116" s="199">
        <v>0</v>
      </c>
      <c r="T116" s="200">
        <f t="shared" si="3"/>
        <v>0</v>
      </c>
      <c r="AR116" s="21" t="s">
        <v>142</v>
      </c>
      <c r="AT116" s="21" t="s">
        <v>138</v>
      </c>
      <c r="AU116" s="21" t="s">
        <v>85</v>
      </c>
      <c r="AY116" s="21" t="s">
        <v>135</v>
      </c>
      <c r="BE116" s="201">
        <f t="shared" si="4"/>
        <v>0</v>
      </c>
      <c r="BF116" s="201">
        <f t="shared" si="5"/>
        <v>0</v>
      </c>
      <c r="BG116" s="201">
        <f t="shared" si="6"/>
        <v>0</v>
      </c>
      <c r="BH116" s="201">
        <f t="shared" si="7"/>
        <v>0</v>
      </c>
      <c r="BI116" s="201">
        <f t="shared" si="8"/>
        <v>0</v>
      </c>
      <c r="BJ116" s="21" t="s">
        <v>83</v>
      </c>
      <c r="BK116" s="201">
        <f t="shared" si="9"/>
        <v>0</v>
      </c>
      <c r="BL116" s="21" t="s">
        <v>142</v>
      </c>
      <c r="BM116" s="21" t="s">
        <v>651</v>
      </c>
    </row>
    <row r="117" spans="2:65" s="1" customFormat="1" ht="22.5" customHeight="1">
      <c r="B117" s="38"/>
      <c r="C117" s="190" t="s">
        <v>242</v>
      </c>
      <c r="D117" s="190" t="s">
        <v>138</v>
      </c>
      <c r="E117" s="191" t="s">
        <v>219</v>
      </c>
      <c r="F117" s="192" t="s">
        <v>220</v>
      </c>
      <c r="G117" s="193" t="s">
        <v>146</v>
      </c>
      <c r="H117" s="194">
        <v>6</v>
      </c>
      <c r="I117" s="195"/>
      <c r="J117" s="196">
        <f t="shared" si="0"/>
        <v>0</v>
      </c>
      <c r="K117" s="192" t="s">
        <v>21</v>
      </c>
      <c r="L117" s="58"/>
      <c r="M117" s="197" t="s">
        <v>21</v>
      </c>
      <c r="N117" s="198" t="s">
        <v>46</v>
      </c>
      <c r="O117" s="39"/>
      <c r="P117" s="199">
        <f t="shared" si="1"/>
        <v>0</v>
      </c>
      <c r="Q117" s="199">
        <v>0</v>
      </c>
      <c r="R117" s="199">
        <f t="shared" si="2"/>
        <v>0</v>
      </c>
      <c r="S117" s="199">
        <v>0</v>
      </c>
      <c r="T117" s="200">
        <f t="shared" si="3"/>
        <v>0</v>
      </c>
      <c r="AR117" s="21" t="s">
        <v>142</v>
      </c>
      <c r="AT117" s="21" t="s">
        <v>138</v>
      </c>
      <c r="AU117" s="21" t="s">
        <v>85</v>
      </c>
      <c r="AY117" s="21" t="s">
        <v>135</v>
      </c>
      <c r="BE117" s="201">
        <f t="shared" si="4"/>
        <v>0</v>
      </c>
      <c r="BF117" s="201">
        <f t="shared" si="5"/>
        <v>0</v>
      </c>
      <c r="BG117" s="201">
        <f t="shared" si="6"/>
        <v>0</v>
      </c>
      <c r="BH117" s="201">
        <f t="shared" si="7"/>
        <v>0</v>
      </c>
      <c r="BI117" s="201">
        <f t="shared" si="8"/>
        <v>0</v>
      </c>
      <c r="BJ117" s="21" t="s">
        <v>83</v>
      </c>
      <c r="BK117" s="201">
        <f t="shared" si="9"/>
        <v>0</v>
      </c>
      <c r="BL117" s="21" t="s">
        <v>142</v>
      </c>
      <c r="BM117" s="21" t="s">
        <v>652</v>
      </c>
    </row>
    <row r="118" spans="2:65" s="1" customFormat="1" ht="22.5" customHeight="1">
      <c r="B118" s="38"/>
      <c r="C118" s="202" t="s">
        <v>246</v>
      </c>
      <c r="D118" s="202" t="s">
        <v>152</v>
      </c>
      <c r="E118" s="203" t="s">
        <v>223</v>
      </c>
      <c r="F118" s="204" t="s">
        <v>224</v>
      </c>
      <c r="G118" s="205" t="s">
        <v>183</v>
      </c>
      <c r="H118" s="206">
        <v>0.158</v>
      </c>
      <c r="I118" s="207"/>
      <c r="J118" s="208">
        <f t="shared" si="0"/>
        <v>0</v>
      </c>
      <c r="K118" s="204" t="s">
        <v>21</v>
      </c>
      <c r="L118" s="209"/>
      <c r="M118" s="210" t="s">
        <v>21</v>
      </c>
      <c r="N118" s="211" t="s">
        <v>46</v>
      </c>
      <c r="O118" s="39"/>
      <c r="P118" s="199">
        <f t="shared" si="1"/>
        <v>0</v>
      </c>
      <c r="Q118" s="199">
        <v>0.34215000000000001</v>
      </c>
      <c r="R118" s="199">
        <f t="shared" si="2"/>
        <v>5.4059700000000002E-2</v>
      </c>
      <c r="S118" s="199">
        <v>0</v>
      </c>
      <c r="T118" s="200">
        <f t="shared" si="3"/>
        <v>0</v>
      </c>
      <c r="AR118" s="21" t="s">
        <v>155</v>
      </c>
      <c r="AT118" s="21" t="s">
        <v>152</v>
      </c>
      <c r="AU118" s="21" t="s">
        <v>85</v>
      </c>
      <c r="AY118" s="21" t="s">
        <v>135</v>
      </c>
      <c r="BE118" s="201">
        <f t="shared" si="4"/>
        <v>0</v>
      </c>
      <c r="BF118" s="201">
        <f t="shared" si="5"/>
        <v>0</v>
      </c>
      <c r="BG118" s="201">
        <f t="shared" si="6"/>
        <v>0</v>
      </c>
      <c r="BH118" s="201">
        <f t="shared" si="7"/>
        <v>0</v>
      </c>
      <c r="BI118" s="201">
        <f t="shared" si="8"/>
        <v>0</v>
      </c>
      <c r="BJ118" s="21" t="s">
        <v>83</v>
      </c>
      <c r="BK118" s="201">
        <f t="shared" si="9"/>
        <v>0</v>
      </c>
      <c r="BL118" s="21" t="s">
        <v>142</v>
      </c>
      <c r="BM118" s="21" t="s">
        <v>653</v>
      </c>
    </row>
    <row r="119" spans="2:65" s="1" customFormat="1" ht="24">
      <c r="B119" s="38"/>
      <c r="C119" s="60"/>
      <c r="D119" s="225" t="s">
        <v>168</v>
      </c>
      <c r="E119" s="60"/>
      <c r="F119" s="226" t="s">
        <v>226</v>
      </c>
      <c r="G119" s="60"/>
      <c r="H119" s="60"/>
      <c r="I119" s="160"/>
      <c r="J119" s="60"/>
      <c r="K119" s="60"/>
      <c r="L119" s="58"/>
      <c r="M119" s="224"/>
      <c r="N119" s="39"/>
      <c r="O119" s="39"/>
      <c r="P119" s="39"/>
      <c r="Q119" s="39"/>
      <c r="R119" s="39"/>
      <c r="S119" s="39"/>
      <c r="T119" s="75"/>
      <c r="AT119" s="21" t="s">
        <v>168</v>
      </c>
      <c r="AU119" s="21" t="s">
        <v>85</v>
      </c>
    </row>
    <row r="120" spans="2:65" s="11" customFormat="1" ht="12">
      <c r="B120" s="212"/>
      <c r="C120" s="213"/>
      <c r="D120" s="225" t="s">
        <v>157</v>
      </c>
      <c r="E120" s="213"/>
      <c r="F120" s="227" t="s">
        <v>654</v>
      </c>
      <c r="G120" s="213"/>
      <c r="H120" s="228">
        <v>0.158</v>
      </c>
      <c r="I120" s="217"/>
      <c r="J120" s="213"/>
      <c r="K120" s="213"/>
      <c r="L120" s="218"/>
      <c r="M120" s="219"/>
      <c r="N120" s="220"/>
      <c r="O120" s="220"/>
      <c r="P120" s="220"/>
      <c r="Q120" s="220"/>
      <c r="R120" s="220"/>
      <c r="S120" s="220"/>
      <c r="T120" s="221"/>
      <c r="AT120" s="222" t="s">
        <v>157</v>
      </c>
      <c r="AU120" s="222" t="s">
        <v>85</v>
      </c>
      <c r="AV120" s="11" t="s">
        <v>85</v>
      </c>
      <c r="AW120" s="11" t="s">
        <v>6</v>
      </c>
      <c r="AX120" s="11" t="s">
        <v>83</v>
      </c>
      <c r="AY120" s="222" t="s">
        <v>135</v>
      </c>
    </row>
    <row r="121" spans="2:65" s="10" customFormat="1" ht="29.85" customHeight="1">
      <c r="B121" s="173"/>
      <c r="C121" s="174"/>
      <c r="D121" s="187" t="s">
        <v>74</v>
      </c>
      <c r="E121" s="188" t="s">
        <v>228</v>
      </c>
      <c r="F121" s="188" t="s">
        <v>229</v>
      </c>
      <c r="G121" s="174"/>
      <c r="H121" s="174"/>
      <c r="I121" s="177"/>
      <c r="J121" s="189">
        <f>BK121</f>
        <v>0</v>
      </c>
      <c r="K121" s="174"/>
      <c r="L121" s="179"/>
      <c r="M121" s="180"/>
      <c r="N121" s="181"/>
      <c r="O121" s="181"/>
      <c r="P121" s="182">
        <f>SUM(P122:P152)</f>
        <v>0</v>
      </c>
      <c r="Q121" s="181"/>
      <c r="R121" s="182">
        <f>SUM(R122:R152)</f>
        <v>2.2057733100000001</v>
      </c>
      <c r="S121" s="181"/>
      <c r="T121" s="183">
        <f>SUM(T122:T152)</f>
        <v>0</v>
      </c>
      <c r="AR121" s="184" t="s">
        <v>83</v>
      </c>
      <c r="AT121" s="185" t="s">
        <v>74</v>
      </c>
      <c r="AU121" s="185" t="s">
        <v>83</v>
      </c>
      <c r="AY121" s="184" t="s">
        <v>135</v>
      </c>
      <c r="BK121" s="186">
        <f>SUM(BK122:BK152)</f>
        <v>0</v>
      </c>
    </row>
    <row r="122" spans="2:65" s="1" customFormat="1" ht="22.5" customHeight="1">
      <c r="B122" s="38"/>
      <c r="C122" s="190" t="s">
        <v>250</v>
      </c>
      <c r="D122" s="190" t="s">
        <v>138</v>
      </c>
      <c r="E122" s="191" t="s">
        <v>231</v>
      </c>
      <c r="F122" s="192" t="s">
        <v>232</v>
      </c>
      <c r="G122" s="193" t="s">
        <v>141</v>
      </c>
      <c r="H122" s="194">
        <v>764</v>
      </c>
      <c r="I122" s="195"/>
      <c r="J122" s="196">
        <f>ROUND(I122*H122,2)</f>
        <v>0</v>
      </c>
      <c r="K122" s="192" t="s">
        <v>21</v>
      </c>
      <c r="L122" s="58"/>
      <c r="M122" s="197" t="s">
        <v>21</v>
      </c>
      <c r="N122" s="198" t="s">
        <v>46</v>
      </c>
      <c r="O122" s="39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AR122" s="21" t="s">
        <v>142</v>
      </c>
      <c r="AT122" s="21" t="s">
        <v>138</v>
      </c>
      <c r="AU122" s="21" t="s">
        <v>85</v>
      </c>
      <c r="AY122" s="21" t="s">
        <v>135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21" t="s">
        <v>83</v>
      </c>
      <c r="BK122" s="201">
        <f>ROUND(I122*H122,2)</f>
        <v>0</v>
      </c>
      <c r="BL122" s="21" t="s">
        <v>142</v>
      </c>
      <c r="BM122" s="21" t="s">
        <v>655</v>
      </c>
    </row>
    <row r="123" spans="2:65" s="1" customFormat="1" ht="22.5" customHeight="1">
      <c r="B123" s="38"/>
      <c r="C123" s="190" t="s">
        <v>254</v>
      </c>
      <c r="D123" s="190" t="s">
        <v>138</v>
      </c>
      <c r="E123" s="191" t="s">
        <v>235</v>
      </c>
      <c r="F123" s="192" t="s">
        <v>236</v>
      </c>
      <c r="G123" s="193" t="s">
        <v>141</v>
      </c>
      <c r="H123" s="194">
        <v>764</v>
      </c>
      <c r="I123" s="195"/>
      <c r="J123" s="196">
        <f>ROUND(I123*H123,2)</f>
        <v>0</v>
      </c>
      <c r="K123" s="192" t="s">
        <v>21</v>
      </c>
      <c r="L123" s="58"/>
      <c r="M123" s="197" t="s">
        <v>21</v>
      </c>
      <c r="N123" s="198" t="s">
        <v>46</v>
      </c>
      <c r="O123" s="39"/>
      <c r="P123" s="199">
        <f>O123*H123</f>
        <v>0</v>
      </c>
      <c r="Q123" s="199">
        <v>0</v>
      </c>
      <c r="R123" s="199">
        <f>Q123*H123</f>
        <v>0</v>
      </c>
      <c r="S123" s="199">
        <v>0</v>
      </c>
      <c r="T123" s="200">
        <f>S123*H123</f>
        <v>0</v>
      </c>
      <c r="AR123" s="21" t="s">
        <v>142</v>
      </c>
      <c r="AT123" s="21" t="s">
        <v>138</v>
      </c>
      <c r="AU123" s="21" t="s">
        <v>85</v>
      </c>
      <c r="AY123" s="21" t="s">
        <v>135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21" t="s">
        <v>83</v>
      </c>
      <c r="BK123" s="201">
        <f>ROUND(I123*H123,2)</f>
        <v>0</v>
      </c>
      <c r="BL123" s="21" t="s">
        <v>142</v>
      </c>
      <c r="BM123" s="21" t="s">
        <v>656</v>
      </c>
    </row>
    <row r="124" spans="2:65" s="1" customFormat="1" ht="22.5" customHeight="1">
      <c r="B124" s="38"/>
      <c r="C124" s="202" t="s">
        <v>258</v>
      </c>
      <c r="D124" s="202" t="s">
        <v>152</v>
      </c>
      <c r="E124" s="203" t="s">
        <v>657</v>
      </c>
      <c r="F124" s="204" t="s">
        <v>658</v>
      </c>
      <c r="G124" s="205" t="s">
        <v>141</v>
      </c>
      <c r="H124" s="206">
        <v>934.86099999999999</v>
      </c>
      <c r="I124" s="207"/>
      <c r="J124" s="208">
        <f>ROUND(I124*H124,2)</f>
        <v>0</v>
      </c>
      <c r="K124" s="204" t="s">
        <v>21</v>
      </c>
      <c r="L124" s="209"/>
      <c r="M124" s="210" t="s">
        <v>21</v>
      </c>
      <c r="N124" s="211" t="s">
        <v>46</v>
      </c>
      <c r="O124" s="39"/>
      <c r="P124" s="199">
        <f>O124*H124</f>
        <v>0</v>
      </c>
      <c r="Q124" s="199">
        <v>8.1999999999999998E-4</v>
      </c>
      <c r="R124" s="199">
        <f>Q124*H124</f>
        <v>0.76658601999999998</v>
      </c>
      <c r="S124" s="199">
        <v>0</v>
      </c>
      <c r="T124" s="200">
        <f>S124*H124</f>
        <v>0</v>
      </c>
      <c r="AR124" s="21" t="s">
        <v>155</v>
      </c>
      <c r="AT124" s="21" t="s">
        <v>152</v>
      </c>
      <c r="AU124" s="21" t="s">
        <v>85</v>
      </c>
      <c r="AY124" s="21" t="s">
        <v>135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21" t="s">
        <v>83</v>
      </c>
      <c r="BK124" s="201">
        <f>ROUND(I124*H124,2)</f>
        <v>0</v>
      </c>
      <c r="BL124" s="21" t="s">
        <v>142</v>
      </c>
      <c r="BM124" s="21" t="s">
        <v>659</v>
      </c>
    </row>
    <row r="125" spans="2:65" s="11" customFormat="1" ht="12">
      <c r="B125" s="212"/>
      <c r="C125" s="213"/>
      <c r="D125" s="214" t="s">
        <v>157</v>
      </c>
      <c r="E125" s="213"/>
      <c r="F125" s="215" t="s">
        <v>660</v>
      </c>
      <c r="G125" s="213"/>
      <c r="H125" s="216">
        <v>934.86099999999999</v>
      </c>
      <c r="I125" s="217"/>
      <c r="J125" s="213"/>
      <c r="K125" s="213"/>
      <c r="L125" s="218"/>
      <c r="M125" s="219"/>
      <c r="N125" s="220"/>
      <c r="O125" s="220"/>
      <c r="P125" s="220"/>
      <c r="Q125" s="220"/>
      <c r="R125" s="220"/>
      <c r="S125" s="220"/>
      <c r="T125" s="221"/>
      <c r="AT125" s="222" t="s">
        <v>157</v>
      </c>
      <c r="AU125" s="222" t="s">
        <v>85</v>
      </c>
      <c r="AV125" s="11" t="s">
        <v>85</v>
      </c>
      <c r="AW125" s="11" t="s">
        <v>6</v>
      </c>
      <c r="AX125" s="11" t="s">
        <v>83</v>
      </c>
      <c r="AY125" s="222" t="s">
        <v>135</v>
      </c>
    </row>
    <row r="126" spans="2:65" s="1" customFormat="1" ht="22.5" customHeight="1">
      <c r="B126" s="38"/>
      <c r="C126" s="190" t="s">
        <v>262</v>
      </c>
      <c r="D126" s="190" t="s">
        <v>138</v>
      </c>
      <c r="E126" s="191" t="s">
        <v>243</v>
      </c>
      <c r="F126" s="192" t="s">
        <v>244</v>
      </c>
      <c r="G126" s="193" t="s">
        <v>146</v>
      </c>
      <c r="H126" s="194">
        <v>52</v>
      </c>
      <c r="I126" s="195"/>
      <c r="J126" s="196">
        <f t="shared" ref="J126:J132" si="10">ROUND(I126*H126,2)</f>
        <v>0</v>
      </c>
      <c r="K126" s="192" t="s">
        <v>21</v>
      </c>
      <c r="L126" s="58"/>
      <c r="M126" s="197" t="s">
        <v>21</v>
      </c>
      <c r="N126" s="198" t="s">
        <v>46</v>
      </c>
      <c r="O126" s="39"/>
      <c r="P126" s="199">
        <f t="shared" ref="P126:P132" si="11">O126*H126</f>
        <v>0</v>
      </c>
      <c r="Q126" s="199">
        <v>0</v>
      </c>
      <c r="R126" s="199">
        <f t="shared" ref="R126:R132" si="12">Q126*H126</f>
        <v>0</v>
      </c>
      <c r="S126" s="199">
        <v>0</v>
      </c>
      <c r="T126" s="200">
        <f t="shared" ref="T126:T132" si="13">S126*H126</f>
        <v>0</v>
      </c>
      <c r="AR126" s="21" t="s">
        <v>142</v>
      </c>
      <c r="AT126" s="21" t="s">
        <v>138</v>
      </c>
      <c r="AU126" s="21" t="s">
        <v>85</v>
      </c>
      <c r="AY126" s="21" t="s">
        <v>135</v>
      </c>
      <c r="BE126" s="201">
        <f t="shared" ref="BE126:BE132" si="14">IF(N126="základní",J126,0)</f>
        <v>0</v>
      </c>
      <c r="BF126" s="201">
        <f t="shared" ref="BF126:BF132" si="15">IF(N126="snížená",J126,0)</f>
        <v>0</v>
      </c>
      <c r="BG126" s="201">
        <f t="shared" ref="BG126:BG132" si="16">IF(N126="zákl. přenesená",J126,0)</f>
        <v>0</v>
      </c>
      <c r="BH126" s="201">
        <f t="shared" ref="BH126:BH132" si="17">IF(N126="sníž. přenesená",J126,0)</f>
        <v>0</v>
      </c>
      <c r="BI126" s="201">
        <f t="shared" ref="BI126:BI132" si="18">IF(N126="nulová",J126,0)</f>
        <v>0</v>
      </c>
      <c r="BJ126" s="21" t="s">
        <v>83</v>
      </c>
      <c r="BK126" s="201">
        <f t="shared" ref="BK126:BK132" si="19">ROUND(I126*H126,2)</f>
        <v>0</v>
      </c>
      <c r="BL126" s="21" t="s">
        <v>142</v>
      </c>
      <c r="BM126" s="21" t="s">
        <v>661</v>
      </c>
    </row>
    <row r="127" spans="2:65" s="1" customFormat="1" ht="22.5" customHeight="1">
      <c r="B127" s="38"/>
      <c r="C127" s="190" t="s">
        <v>264</v>
      </c>
      <c r="D127" s="190" t="s">
        <v>138</v>
      </c>
      <c r="E127" s="191" t="s">
        <v>247</v>
      </c>
      <c r="F127" s="192" t="s">
        <v>248</v>
      </c>
      <c r="G127" s="193" t="s">
        <v>146</v>
      </c>
      <c r="H127" s="194">
        <v>2.6</v>
      </c>
      <c r="I127" s="195"/>
      <c r="J127" s="196">
        <f t="shared" si="10"/>
        <v>0</v>
      </c>
      <c r="K127" s="192" t="s">
        <v>21</v>
      </c>
      <c r="L127" s="58"/>
      <c r="M127" s="197" t="s">
        <v>21</v>
      </c>
      <c r="N127" s="198" t="s">
        <v>46</v>
      </c>
      <c r="O127" s="39"/>
      <c r="P127" s="199">
        <f t="shared" si="11"/>
        <v>0</v>
      </c>
      <c r="Q127" s="199">
        <v>0</v>
      </c>
      <c r="R127" s="199">
        <f t="shared" si="12"/>
        <v>0</v>
      </c>
      <c r="S127" s="199">
        <v>0</v>
      </c>
      <c r="T127" s="200">
        <f t="shared" si="13"/>
        <v>0</v>
      </c>
      <c r="AR127" s="21" t="s">
        <v>142</v>
      </c>
      <c r="AT127" s="21" t="s">
        <v>138</v>
      </c>
      <c r="AU127" s="21" t="s">
        <v>85</v>
      </c>
      <c r="AY127" s="21" t="s">
        <v>135</v>
      </c>
      <c r="BE127" s="201">
        <f t="shared" si="14"/>
        <v>0</v>
      </c>
      <c r="BF127" s="201">
        <f t="shared" si="15"/>
        <v>0</v>
      </c>
      <c r="BG127" s="201">
        <f t="shared" si="16"/>
        <v>0</v>
      </c>
      <c r="BH127" s="201">
        <f t="shared" si="17"/>
        <v>0</v>
      </c>
      <c r="BI127" s="201">
        <f t="shared" si="18"/>
        <v>0</v>
      </c>
      <c r="BJ127" s="21" t="s">
        <v>83</v>
      </c>
      <c r="BK127" s="201">
        <f t="shared" si="19"/>
        <v>0</v>
      </c>
      <c r="BL127" s="21" t="s">
        <v>142</v>
      </c>
      <c r="BM127" s="21" t="s">
        <v>662</v>
      </c>
    </row>
    <row r="128" spans="2:65" s="1" customFormat="1" ht="22.5" customHeight="1">
      <c r="B128" s="38"/>
      <c r="C128" s="190" t="s">
        <v>267</v>
      </c>
      <c r="D128" s="190" t="s">
        <v>138</v>
      </c>
      <c r="E128" s="191" t="s">
        <v>251</v>
      </c>
      <c r="F128" s="192" t="s">
        <v>252</v>
      </c>
      <c r="G128" s="193" t="s">
        <v>146</v>
      </c>
      <c r="H128" s="194">
        <v>26</v>
      </c>
      <c r="I128" s="195"/>
      <c r="J128" s="196">
        <f t="shared" si="10"/>
        <v>0</v>
      </c>
      <c r="K128" s="192" t="s">
        <v>21</v>
      </c>
      <c r="L128" s="58"/>
      <c r="M128" s="197" t="s">
        <v>21</v>
      </c>
      <c r="N128" s="198" t="s">
        <v>46</v>
      </c>
      <c r="O128" s="39"/>
      <c r="P128" s="199">
        <f t="shared" si="11"/>
        <v>0</v>
      </c>
      <c r="Q128" s="199">
        <v>0</v>
      </c>
      <c r="R128" s="199">
        <f t="shared" si="12"/>
        <v>0</v>
      </c>
      <c r="S128" s="199">
        <v>0</v>
      </c>
      <c r="T128" s="200">
        <f t="shared" si="13"/>
        <v>0</v>
      </c>
      <c r="AR128" s="21" t="s">
        <v>142</v>
      </c>
      <c r="AT128" s="21" t="s">
        <v>138</v>
      </c>
      <c r="AU128" s="21" t="s">
        <v>85</v>
      </c>
      <c r="AY128" s="21" t="s">
        <v>135</v>
      </c>
      <c r="BE128" s="201">
        <f t="shared" si="14"/>
        <v>0</v>
      </c>
      <c r="BF128" s="201">
        <f t="shared" si="15"/>
        <v>0</v>
      </c>
      <c r="BG128" s="201">
        <f t="shared" si="16"/>
        <v>0</v>
      </c>
      <c r="BH128" s="201">
        <f t="shared" si="17"/>
        <v>0</v>
      </c>
      <c r="BI128" s="201">
        <f t="shared" si="18"/>
        <v>0</v>
      </c>
      <c r="BJ128" s="21" t="s">
        <v>83</v>
      </c>
      <c r="BK128" s="201">
        <f t="shared" si="19"/>
        <v>0</v>
      </c>
      <c r="BL128" s="21" t="s">
        <v>142</v>
      </c>
      <c r="BM128" s="21" t="s">
        <v>663</v>
      </c>
    </row>
    <row r="129" spans="2:65" s="1" customFormat="1" ht="22.5" customHeight="1">
      <c r="B129" s="38"/>
      <c r="C129" s="190" t="s">
        <v>270</v>
      </c>
      <c r="D129" s="190" t="s">
        <v>138</v>
      </c>
      <c r="E129" s="191" t="s">
        <v>255</v>
      </c>
      <c r="F129" s="192" t="s">
        <v>256</v>
      </c>
      <c r="G129" s="193" t="s">
        <v>146</v>
      </c>
      <c r="H129" s="194">
        <v>2.6</v>
      </c>
      <c r="I129" s="195"/>
      <c r="J129" s="196">
        <f t="shared" si="10"/>
        <v>0</v>
      </c>
      <c r="K129" s="192" t="s">
        <v>21</v>
      </c>
      <c r="L129" s="58"/>
      <c r="M129" s="197" t="s">
        <v>21</v>
      </c>
      <c r="N129" s="198" t="s">
        <v>46</v>
      </c>
      <c r="O129" s="39"/>
      <c r="P129" s="199">
        <f t="shared" si="11"/>
        <v>0</v>
      </c>
      <c r="Q129" s="199">
        <v>0</v>
      </c>
      <c r="R129" s="199">
        <f t="shared" si="12"/>
        <v>0</v>
      </c>
      <c r="S129" s="199">
        <v>0</v>
      </c>
      <c r="T129" s="200">
        <f t="shared" si="13"/>
        <v>0</v>
      </c>
      <c r="AR129" s="21" t="s">
        <v>142</v>
      </c>
      <c r="AT129" s="21" t="s">
        <v>138</v>
      </c>
      <c r="AU129" s="21" t="s">
        <v>85</v>
      </c>
      <c r="AY129" s="21" t="s">
        <v>135</v>
      </c>
      <c r="BE129" s="201">
        <f t="shared" si="14"/>
        <v>0</v>
      </c>
      <c r="BF129" s="201">
        <f t="shared" si="15"/>
        <v>0</v>
      </c>
      <c r="BG129" s="201">
        <f t="shared" si="16"/>
        <v>0</v>
      </c>
      <c r="BH129" s="201">
        <f t="shared" si="17"/>
        <v>0</v>
      </c>
      <c r="BI129" s="201">
        <f t="shared" si="18"/>
        <v>0</v>
      </c>
      <c r="BJ129" s="21" t="s">
        <v>83</v>
      </c>
      <c r="BK129" s="201">
        <f t="shared" si="19"/>
        <v>0</v>
      </c>
      <c r="BL129" s="21" t="s">
        <v>142</v>
      </c>
      <c r="BM129" s="21" t="s">
        <v>664</v>
      </c>
    </row>
    <row r="130" spans="2:65" s="1" customFormat="1" ht="22.5" customHeight="1">
      <c r="B130" s="38"/>
      <c r="C130" s="190" t="s">
        <v>273</v>
      </c>
      <c r="D130" s="190" t="s">
        <v>138</v>
      </c>
      <c r="E130" s="191" t="s">
        <v>259</v>
      </c>
      <c r="F130" s="192" t="s">
        <v>260</v>
      </c>
      <c r="G130" s="193" t="s">
        <v>146</v>
      </c>
      <c r="H130" s="194">
        <v>52</v>
      </c>
      <c r="I130" s="195"/>
      <c r="J130" s="196">
        <f t="shared" si="10"/>
        <v>0</v>
      </c>
      <c r="K130" s="192" t="s">
        <v>21</v>
      </c>
      <c r="L130" s="58"/>
      <c r="M130" s="197" t="s">
        <v>21</v>
      </c>
      <c r="N130" s="198" t="s">
        <v>46</v>
      </c>
      <c r="O130" s="39"/>
      <c r="P130" s="199">
        <f t="shared" si="11"/>
        <v>0</v>
      </c>
      <c r="Q130" s="199">
        <v>0</v>
      </c>
      <c r="R130" s="199">
        <f t="shared" si="12"/>
        <v>0</v>
      </c>
      <c r="S130" s="199">
        <v>0</v>
      </c>
      <c r="T130" s="200">
        <f t="shared" si="13"/>
        <v>0</v>
      </c>
      <c r="AR130" s="21" t="s">
        <v>142</v>
      </c>
      <c r="AT130" s="21" t="s">
        <v>138</v>
      </c>
      <c r="AU130" s="21" t="s">
        <v>85</v>
      </c>
      <c r="AY130" s="21" t="s">
        <v>135</v>
      </c>
      <c r="BE130" s="201">
        <f t="shared" si="14"/>
        <v>0</v>
      </c>
      <c r="BF130" s="201">
        <f t="shared" si="15"/>
        <v>0</v>
      </c>
      <c r="BG130" s="201">
        <f t="shared" si="16"/>
        <v>0</v>
      </c>
      <c r="BH130" s="201">
        <f t="shared" si="17"/>
        <v>0</v>
      </c>
      <c r="BI130" s="201">
        <f t="shared" si="18"/>
        <v>0</v>
      </c>
      <c r="BJ130" s="21" t="s">
        <v>83</v>
      </c>
      <c r="BK130" s="201">
        <f t="shared" si="19"/>
        <v>0</v>
      </c>
      <c r="BL130" s="21" t="s">
        <v>142</v>
      </c>
      <c r="BM130" s="21" t="s">
        <v>665</v>
      </c>
    </row>
    <row r="131" spans="2:65" s="1" customFormat="1" ht="22.5" customHeight="1">
      <c r="B131" s="38"/>
      <c r="C131" s="190" t="s">
        <v>278</v>
      </c>
      <c r="D131" s="190" t="s">
        <v>138</v>
      </c>
      <c r="E131" s="191" t="s">
        <v>165</v>
      </c>
      <c r="F131" s="192" t="s">
        <v>166</v>
      </c>
      <c r="G131" s="193" t="s">
        <v>146</v>
      </c>
      <c r="H131" s="194">
        <v>104</v>
      </c>
      <c r="I131" s="195"/>
      <c r="J131" s="196">
        <f t="shared" si="10"/>
        <v>0</v>
      </c>
      <c r="K131" s="192" t="s">
        <v>21</v>
      </c>
      <c r="L131" s="58"/>
      <c r="M131" s="197" t="s">
        <v>21</v>
      </c>
      <c r="N131" s="198" t="s">
        <v>46</v>
      </c>
      <c r="O131" s="39"/>
      <c r="P131" s="199">
        <f t="shared" si="11"/>
        <v>0</v>
      </c>
      <c r="Q131" s="199">
        <v>0</v>
      </c>
      <c r="R131" s="199">
        <f t="shared" si="12"/>
        <v>0</v>
      </c>
      <c r="S131" s="199">
        <v>0</v>
      </c>
      <c r="T131" s="200">
        <f t="shared" si="13"/>
        <v>0</v>
      </c>
      <c r="AR131" s="21" t="s">
        <v>142</v>
      </c>
      <c r="AT131" s="21" t="s">
        <v>138</v>
      </c>
      <c r="AU131" s="21" t="s">
        <v>85</v>
      </c>
      <c r="AY131" s="21" t="s">
        <v>135</v>
      </c>
      <c r="BE131" s="201">
        <f t="shared" si="14"/>
        <v>0</v>
      </c>
      <c r="BF131" s="201">
        <f t="shared" si="15"/>
        <v>0</v>
      </c>
      <c r="BG131" s="201">
        <f t="shared" si="16"/>
        <v>0</v>
      </c>
      <c r="BH131" s="201">
        <f t="shared" si="17"/>
        <v>0</v>
      </c>
      <c r="BI131" s="201">
        <f t="shared" si="18"/>
        <v>0</v>
      </c>
      <c r="BJ131" s="21" t="s">
        <v>83</v>
      </c>
      <c r="BK131" s="201">
        <f t="shared" si="19"/>
        <v>0</v>
      </c>
      <c r="BL131" s="21" t="s">
        <v>142</v>
      </c>
      <c r="BM131" s="21" t="s">
        <v>666</v>
      </c>
    </row>
    <row r="132" spans="2:65" s="1" customFormat="1" ht="22.5" customHeight="1">
      <c r="B132" s="38"/>
      <c r="C132" s="202" t="s">
        <v>285</v>
      </c>
      <c r="D132" s="202" t="s">
        <v>152</v>
      </c>
      <c r="E132" s="203" t="s">
        <v>171</v>
      </c>
      <c r="F132" s="204" t="s">
        <v>172</v>
      </c>
      <c r="G132" s="205" t="s">
        <v>173</v>
      </c>
      <c r="H132" s="206">
        <v>5.2999999999999999E-2</v>
      </c>
      <c r="I132" s="207"/>
      <c r="J132" s="208">
        <f t="shared" si="10"/>
        <v>0</v>
      </c>
      <c r="K132" s="204" t="s">
        <v>21</v>
      </c>
      <c r="L132" s="209"/>
      <c r="M132" s="210" t="s">
        <v>21</v>
      </c>
      <c r="N132" s="211" t="s">
        <v>46</v>
      </c>
      <c r="O132" s="39"/>
      <c r="P132" s="199">
        <f t="shared" si="11"/>
        <v>0</v>
      </c>
      <c r="Q132" s="199">
        <v>1.09E-3</v>
      </c>
      <c r="R132" s="199">
        <f t="shared" si="12"/>
        <v>5.7769999999999997E-5</v>
      </c>
      <c r="S132" s="199">
        <v>0</v>
      </c>
      <c r="T132" s="200">
        <f t="shared" si="13"/>
        <v>0</v>
      </c>
      <c r="AR132" s="21" t="s">
        <v>155</v>
      </c>
      <c r="AT132" s="21" t="s">
        <v>152</v>
      </c>
      <c r="AU132" s="21" t="s">
        <v>85</v>
      </c>
      <c r="AY132" s="21" t="s">
        <v>135</v>
      </c>
      <c r="BE132" s="201">
        <f t="shared" si="14"/>
        <v>0</v>
      </c>
      <c r="BF132" s="201">
        <f t="shared" si="15"/>
        <v>0</v>
      </c>
      <c r="BG132" s="201">
        <f t="shared" si="16"/>
        <v>0</v>
      </c>
      <c r="BH132" s="201">
        <f t="shared" si="17"/>
        <v>0</v>
      </c>
      <c r="BI132" s="201">
        <f t="shared" si="18"/>
        <v>0</v>
      </c>
      <c r="BJ132" s="21" t="s">
        <v>83</v>
      </c>
      <c r="BK132" s="201">
        <f t="shared" si="19"/>
        <v>0</v>
      </c>
      <c r="BL132" s="21" t="s">
        <v>142</v>
      </c>
      <c r="BM132" s="21" t="s">
        <v>667</v>
      </c>
    </row>
    <row r="133" spans="2:65" s="1" customFormat="1" ht="24">
      <c r="B133" s="38"/>
      <c r="C133" s="60"/>
      <c r="D133" s="225" t="s">
        <v>168</v>
      </c>
      <c r="E133" s="60"/>
      <c r="F133" s="226" t="s">
        <v>175</v>
      </c>
      <c r="G133" s="60"/>
      <c r="H133" s="60"/>
      <c r="I133" s="160"/>
      <c r="J133" s="60"/>
      <c r="K133" s="60"/>
      <c r="L133" s="58"/>
      <c r="M133" s="224"/>
      <c r="N133" s="39"/>
      <c r="O133" s="39"/>
      <c r="P133" s="39"/>
      <c r="Q133" s="39"/>
      <c r="R133" s="39"/>
      <c r="S133" s="39"/>
      <c r="T133" s="75"/>
      <c r="AT133" s="21" t="s">
        <v>168</v>
      </c>
      <c r="AU133" s="21" t="s">
        <v>85</v>
      </c>
    </row>
    <row r="134" spans="2:65" s="11" customFormat="1" ht="12">
      <c r="B134" s="212"/>
      <c r="C134" s="213"/>
      <c r="D134" s="214" t="s">
        <v>157</v>
      </c>
      <c r="E134" s="213"/>
      <c r="F134" s="215" t="s">
        <v>668</v>
      </c>
      <c r="G134" s="213"/>
      <c r="H134" s="216">
        <v>5.2999999999999999E-2</v>
      </c>
      <c r="I134" s="217"/>
      <c r="J134" s="213"/>
      <c r="K134" s="213"/>
      <c r="L134" s="218"/>
      <c r="M134" s="219"/>
      <c r="N134" s="220"/>
      <c r="O134" s="220"/>
      <c r="P134" s="220"/>
      <c r="Q134" s="220"/>
      <c r="R134" s="220"/>
      <c r="S134" s="220"/>
      <c r="T134" s="221"/>
      <c r="AT134" s="222" t="s">
        <v>157</v>
      </c>
      <c r="AU134" s="222" t="s">
        <v>85</v>
      </c>
      <c r="AV134" s="11" t="s">
        <v>85</v>
      </c>
      <c r="AW134" s="11" t="s">
        <v>6</v>
      </c>
      <c r="AX134" s="11" t="s">
        <v>83</v>
      </c>
      <c r="AY134" s="222" t="s">
        <v>135</v>
      </c>
    </row>
    <row r="135" spans="2:65" s="1" customFormat="1" ht="22.5" customHeight="1">
      <c r="B135" s="38"/>
      <c r="C135" s="190" t="s">
        <v>289</v>
      </c>
      <c r="D135" s="190" t="s">
        <v>138</v>
      </c>
      <c r="E135" s="191" t="s">
        <v>268</v>
      </c>
      <c r="F135" s="192" t="s">
        <v>178</v>
      </c>
      <c r="G135" s="193" t="s">
        <v>146</v>
      </c>
      <c r="H135" s="194">
        <v>52</v>
      </c>
      <c r="I135" s="195"/>
      <c r="J135" s="196">
        <f>ROUND(I135*H135,2)</f>
        <v>0</v>
      </c>
      <c r="K135" s="192" t="s">
        <v>21</v>
      </c>
      <c r="L135" s="58"/>
      <c r="M135" s="197" t="s">
        <v>21</v>
      </c>
      <c r="N135" s="198" t="s">
        <v>46</v>
      </c>
      <c r="O135" s="39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AR135" s="21" t="s">
        <v>142</v>
      </c>
      <c r="AT135" s="21" t="s">
        <v>138</v>
      </c>
      <c r="AU135" s="21" t="s">
        <v>85</v>
      </c>
      <c r="AY135" s="21" t="s">
        <v>135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21" t="s">
        <v>83</v>
      </c>
      <c r="BK135" s="201">
        <f>ROUND(I135*H135,2)</f>
        <v>0</v>
      </c>
      <c r="BL135" s="21" t="s">
        <v>142</v>
      </c>
      <c r="BM135" s="21" t="s">
        <v>669</v>
      </c>
    </row>
    <row r="136" spans="2:65" s="1" customFormat="1" ht="22.5" customHeight="1">
      <c r="B136" s="38"/>
      <c r="C136" s="202" t="s">
        <v>294</v>
      </c>
      <c r="D136" s="202" t="s">
        <v>152</v>
      </c>
      <c r="E136" s="203" t="s">
        <v>181</v>
      </c>
      <c r="F136" s="204" t="s">
        <v>182</v>
      </c>
      <c r="G136" s="205" t="s">
        <v>183</v>
      </c>
      <c r="H136" s="206">
        <v>4.5609999999999999</v>
      </c>
      <c r="I136" s="207"/>
      <c r="J136" s="208">
        <f>ROUND(I136*H136,2)</f>
        <v>0</v>
      </c>
      <c r="K136" s="204" t="s">
        <v>21</v>
      </c>
      <c r="L136" s="209"/>
      <c r="M136" s="210" t="s">
        <v>21</v>
      </c>
      <c r="N136" s="211" t="s">
        <v>46</v>
      </c>
      <c r="O136" s="39"/>
      <c r="P136" s="199">
        <f>O136*H136</f>
        <v>0</v>
      </c>
      <c r="Q136" s="199">
        <v>0.28504000000000002</v>
      </c>
      <c r="R136" s="199">
        <f>Q136*H136</f>
        <v>1.3000674400000001</v>
      </c>
      <c r="S136" s="199">
        <v>0</v>
      </c>
      <c r="T136" s="200">
        <f>S136*H136</f>
        <v>0</v>
      </c>
      <c r="AR136" s="21" t="s">
        <v>155</v>
      </c>
      <c r="AT136" s="21" t="s">
        <v>152</v>
      </c>
      <c r="AU136" s="21" t="s">
        <v>85</v>
      </c>
      <c r="AY136" s="21" t="s">
        <v>135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21" t="s">
        <v>83</v>
      </c>
      <c r="BK136" s="201">
        <f>ROUND(I136*H136,2)</f>
        <v>0</v>
      </c>
      <c r="BL136" s="21" t="s">
        <v>142</v>
      </c>
      <c r="BM136" s="21" t="s">
        <v>670</v>
      </c>
    </row>
    <row r="137" spans="2:65" s="11" customFormat="1" ht="12">
      <c r="B137" s="212"/>
      <c r="C137" s="213"/>
      <c r="D137" s="214" t="s">
        <v>157</v>
      </c>
      <c r="E137" s="213"/>
      <c r="F137" s="215" t="s">
        <v>671</v>
      </c>
      <c r="G137" s="213"/>
      <c r="H137" s="216">
        <v>4.5609999999999999</v>
      </c>
      <c r="I137" s="217"/>
      <c r="J137" s="213"/>
      <c r="K137" s="213"/>
      <c r="L137" s="218"/>
      <c r="M137" s="219"/>
      <c r="N137" s="220"/>
      <c r="O137" s="220"/>
      <c r="P137" s="220"/>
      <c r="Q137" s="220"/>
      <c r="R137" s="220"/>
      <c r="S137" s="220"/>
      <c r="T137" s="221"/>
      <c r="AT137" s="222" t="s">
        <v>157</v>
      </c>
      <c r="AU137" s="222" t="s">
        <v>85</v>
      </c>
      <c r="AV137" s="11" t="s">
        <v>85</v>
      </c>
      <c r="AW137" s="11" t="s">
        <v>6</v>
      </c>
      <c r="AX137" s="11" t="s">
        <v>83</v>
      </c>
      <c r="AY137" s="222" t="s">
        <v>135</v>
      </c>
    </row>
    <row r="138" spans="2:65" s="1" customFormat="1" ht="22.5" customHeight="1">
      <c r="B138" s="38"/>
      <c r="C138" s="190" t="s">
        <v>298</v>
      </c>
      <c r="D138" s="190" t="s">
        <v>138</v>
      </c>
      <c r="E138" s="191" t="s">
        <v>274</v>
      </c>
      <c r="F138" s="192" t="s">
        <v>275</v>
      </c>
      <c r="G138" s="193" t="s">
        <v>189</v>
      </c>
      <c r="H138" s="194">
        <v>5.0000000000000001E-3</v>
      </c>
      <c r="I138" s="195"/>
      <c r="J138" s="196">
        <f>ROUND(I138*H138,2)</f>
        <v>0</v>
      </c>
      <c r="K138" s="192" t="s">
        <v>21</v>
      </c>
      <c r="L138" s="58"/>
      <c r="M138" s="197" t="s">
        <v>21</v>
      </c>
      <c r="N138" s="198" t="s">
        <v>46</v>
      </c>
      <c r="O138" s="39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AR138" s="21" t="s">
        <v>142</v>
      </c>
      <c r="AT138" s="21" t="s">
        <v>138</v>
      </c>
      <c r="AU138" s="21" t="s">
        <v>85</v>
      </c>
      <c r="AY138" s="21" t="s">
        <v>135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21" t="s">
        <v>83</v>
      </c>
      <c r="BK138" s="201">
        <f>ROUND(I138*H138,2)</f>
        <v>0</v>
      </c>
      <c r="BL138" s="21" t="s">
        <v>142</v>
      </c>
      <c r="BM138" s="21" t="s">
        <v>672</v>
      </c>
    </row>
    <row r="139" spans="2:65" s="1" customFormat="1" ht="24">
      <c r="B139" s="38"/>
      <c r="C139" s="60"/>
      <c r="D139" s="214" t="s">
        <v>168</v>
      </c>
      <c r="E139" s="60"/>
      <c r="F139" s="223" t="s">
        <v>277</v>
      </c>
      <c r="G139" s="60"/>
      <c r="H139" s="60"/>
      <c r="I139" s="160"/>
      <c r="J139" s="60"/>
      <c r="K139" s="60"/>
      <c r="L139" s="58"/>
      <c r="M139" s="224"/>
      <c r="N139" s="39"/>
      <c r="O139" s="39"/>
      <c r="P139" s="39"/>
      <c r="Q139" s="39"/>
      <c r="R139" s="39"/>
      <c r="S139" s="39"/>
      <c r="T139" s="75"/>
      <c r="AT139" s="21" t="s">
        <v>168</v>
      </c>
      <c r="AU139" s="21" t="s">
        <v>85</v>
      </c>
    </row>
    <row r="140" spans="2:65" s="1" customFormat="1" ht="22.5" customHeight="1">
      <c r="B140" s="38"/>
      <c r="C140" s="202" t="s">
        <v>304</v>
      </c>
      <c r="D140" s="202" t="s">
        <v>152</v>
      </c>
      <c r="E140" s="203" t="s">
        <v>279</v>
      </c>
      <c r="F140" s="204" t="s">
        <v>280</v>
      </c>
      <c r="G140" s="205" t="s">
        <v>281</v>
      </c>
      <c r="H140" s="206">
        <v>9.1210000000000004</v>
      </c>
      <c r="I140" s="207"/>
      <c r="J140" s="208">
        <f>ROUND(I140*H140,2)</f>
        <v>0</v>
      </c>
      <c r="K140" s="204" t="s">
        <v>21</v>
      </c>
      <c r="L140" s="209"/>
      <c r="M140" s="210" t="s">
        <v>21</v>
      </c>
      <c r="N140" s="211" t="s">
        <v>46</v>
      </c>
      <c r="O140" s="39"/>
      <c r="P140" s="199">
        <f>O140*H140</f>
        <v>0</v>
      </c>
      <c r="Q140" s="199">
        <v>5.6999999999999998E-4</v>
      </c>
      <c r="R140" s="199">
        <f>Q140*H140</f>
        <v>5.1989699999999998E-3</v>
      </c>
      <c r="S140" s="199">
        <v>0</v>
      </c>
      <c r="T140" s="200">
        <f>S140*H140</f>
        <v>0</v>
      </c>
      <c r="AR140" s="21" t="s">
        <v>155</v>
      </c>
      <c r="AT140" s="21" t="s">
        <v>152</v>
      </c>
      <c r="AU140" s="21" t="s">
        <v>85</v>
      </c>
      <c r="AY140" s="21" t="s">
        <v>135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21" t="s">
        <v>83</v>
      </c>
      <c r="BK140" s="201">
        <f>ROUND(I140*H140,2)</f>
        <v>0</v>
      </c>
      <c r="BL140" s="21" t="s">
        <v>142</v>
      </c>
      <c r="BM140" s="21" t="s">
        <v>673</v>
      </c>
    </row>
    <row r="141" spans="2:65" s="1" customFormat="1" ht="24">
      <c r="B141" s="38"/>
      <c r="C141" s="60"/>
      <c r="D141" s="225" t="s">
        <v>168</v>
      </c>
      <c r="E141" s="60"/>
      <c r="F141" s="226" t="s">
        <v>283</v>
      </c>
      <c r="G141" s="60"/>
      <c r="H141" s="60"/>
      <c r="I141" s="160"/>
      <c r="J141" s="60"/>
      <c r="K141" s="60"/>
      <c r="L141" s="58"/>
      <c r="M141" s="224"/>
      <c r="N141" s="39"/>
      <c r="O141" s="39"/>
      <c r="P141" s="39"/>
      <c r="Q141" s="39"/>
      <c r="R141" s="39"/>
      <c r="S141" s="39"/>
      <c r="T141" s="75"/>
      <c r="AT141" s="21" t="s">
        <v>168</v>
      </c>
      <c r="AU141" s="21" t="s">
        <v>85</v>
      </c>
    </row>
    <row r="142" spans="2:65" s="11" customFormat="1" ht="12">
      <c r="B142" s="212"/>
      <c r="C142" s="213"/>
      <c r="D142" s="214" t="s">
        <v>157</v>
      </c>
      <c r="E142" s="213"/>
      <c r="F142" s="215" t="s">
        <v>674</v>
      </c>
      <c r="G142" s="213"/>
      <c r="H142" s="216">
        <v>9.1210000000000004</v>
      </c>
      <c r="I142" s="217"/>
      <c r="J142" s="213"/>
      <c r="K142" s="213"/>
      <c r="L142" s="218"/>
      <c r="M142" s="219"/>
      <c r="N142" s="220"/>
      <c r="O142" s="220"/>
      <c r="P142" s="220"/>
      <c r="Q142" s="220"/>
      <c r="R142" s="220"/>
      <c r="S142" s="220"/>
      <c r="T142" s="221"/>
      <c r="AT142" s="222" t="s">
        <v>157</v>
      </c>
      <c r="AU142" s="222" t="s">
        <v>85</v>
      </c>
      <c r="AV142" s="11" t="s">
        <v>85</v>
      </c>
      <c r="AW142" s="11" t="s">
        <v>6</v>
      </c>
      <c r="AX142" s="11" t="s">
        <v>83</v>
      </c>
      <c r="AY142" s="222" t="s">
        <v>135</v>
      </c>
    </row>
    <row r="143" spans="2:65" s="1" customFormat="1" ht="22.5" customHeight="1">
      <c r="B143" s="38"/>
      <c r="C143" s="190" t="s">
        <v>308</v>
      </c>
      <c r="D143" s="190" t="s">
        <v>138</v>
      </c>
      <c r="E143" s="191" t="s">
        <v>286</v>
      </c>
      <c r="F143" s="192" t="s">
        <v>287</v>
      </c>
      <c r="G143" s="193" t="s">
        <v>189</v>
      </c>
      <c r="H143" s="194">
        <v>1.04</v>
      </c>
      <c r="I143" s="195"/>
      <c r="J143" s="196">
        <f>ROUND(I143*H143,2)</f>
        <v>0</v>
      </c>
      <c r="K143" s="192" t="s">
        <v>21</v>
      </c>
      <c r="L143" s="58"/>
      <c r="M143" s="197" t="s">
        <v>21</v>
      </c>
      <c r="N143" s="198" t="s">
        <v>46</v>
      </c>
      <c r="O143" s="39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AR143" s="21" t="s">
        <v>142</v>
      </c>
      <c r="AT143" s="21" t="s">
        <v>138</v>
      </c>
      <c r="AU143" s="21" t="s">
        <v>85</v>
      </c>
      <c r="AY143" s="21" t="s">
        <v>135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21" t="s">
        <v>83</v>
      </c>
      <c r="BK143" s="201">
        <f>ROUND(I143*H143,2)</f>
        <v>0</v>
      </c>
      <c r="BL143" s="21" t="s">
        <v>142</v>
      </c>
      <c r="BM143" s="21" t="s">
        <v>675</v>
      </c>
    </row>
    <row r="144" spans="2:65" s="1" customFormat="1" ht="22.5" customHeight="1">
      <c r="B144" s="38"/>
      <c r="C144" s="202" t="s">
        <v>312</v>
      </c>
      <c r="D144" s="202" t="s">
        <v>152</v>
      </c>
      <c r="E144" s="203" t="s">
        <v>290</v>
      </c>
      <c r="F144" s="204" t="s">
        <v>291</v>
      </c>
      <c r="G144" s="205" t="s">
        <v>183</v>
      </c>
      <c r="H144" s="206">
        <v>0.27400000000000002</v>
      </c>
      <c r="I144" s="207"/>
      <c r="J144" s="208">
        <f>ROUND(I144*H144,2)</f>
        <v>0</v>
      </c>
      <c r="K144" s="204" t="s">
        <v>21</v>
      </c>
      <c r="L144" s="209"/>
      <c r="M144" s="210" t="s">
        <v>21</v>
      </c>
      <c r="N144" s="211" t="s">
        <v>46</v>
      </c>
      <c r="O144" s="39"/>
      <c r="P144" s="199">
        <f>O144*H144</f>
        <v>0</v>
      </c>
      <c r="Q144" s="199">
        <v>0.45561000000000001</v>
      </c>
      <c r="R144" s="199">
        <f>Q144*H144</f>
        <v>0.12483714000000001</v>
      </c>
      <c r="S144" s="199">
        <v>0</v>
      </c>
      <c r="T144" s="200">
        <f>S144*H144</f>
        <v>0</v>
      </c>
      <c r="AR144" s="21" t="s">
        <v>155</v>
      </c>
      <c r="AT144" s="21" t="s">
        <v>152</v>
      </c>
      <c r="AU144" s="21" t="s">
        <v>85</v>
      </c>
      <c r="AY144" s="21" t="s">
        <v>135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21" t="s">
        <v>83</v>
      </c>
      <c r="BK144" s="201">
        <f>ROUND(I144*H144,2)</f>
        <v>0</v>
      </c>
      <c r="BL144" s="21" t="s">
        <v>142</v>
      </c>
      <c r="BM144" s="21" t="s">
        <v>676</v>
      </c>
    </row>
    <row r="145" spans="2:65" s="11" customFormat="1" ht="12">
      <c r="B145" s="212"/>
      <c r="C145" s="213"/>
      <c r="D145" s="214" t="s">
        <v>157</v>
      </c>
      <c r="E145" s="213"/>
      <c r="F145" s="215" t="s">
        <v>677</v>
      </c>
      <c r="G145" s="213"/>
      <c r="H145" s="216">
        <v>0.27400000000000002</v>
      </c>
      <c r="I145" s="217"/>
      <c r="J145" s="213"/>
      <c r="K145" s="213"/>
      <c r="L145" s="218"/>
      <c r="M145" s="219"/>
      <c r="N145" s="220"/>
      <c r="O145" s="220"/>
      <c r="P145" s="220"/>
      <c r="Q145" s="220"/>
      <c r="R145" s="220"/>
      <c r="S145" s="220"/>
      <c r="T145" s="221"/>
      <c r="AT145" s="222" t="s">
        <v>157</v>
      </c>
      <c r="AU145" s="222" t="s">
        <v>85</v>
      </c>
      <c r="AV145" s="11" t="s">
        <v>85</v>
      </c>
      <c r="AW145" s="11" t="s">
        <v>6</v>
      </c>
      <c r="AX145" s="11" t="s">
        <v>83</v>
      </c>
      <c r="AY145" s="222" t="s">
        <v>135</v>
      </c>
    </row>
    <row r="146" spans="2:65" s="1" customFormat="1" ht="22.5" customHeight="1">
      <c r="B146" s="38"/>
      <c r="C146" s="190" t="s">
        <v>316</v>
      </c>
      <c r="D146" s="190" t="s">
        <v>138</v>
      </c>
      <c r="E146" s="191" t="s">
        <v>295</v>
      </c>
      <c r="F146" s="192" t="s">
        <v>296</v>
      </c>
      <c r="G146" s="193" t="s">
        <v>189</v>
      </c>
      <c r="H146" s="194">
        <v>4.0000000000000001E-3</v>
      </c>
      <c r="I146" s="195"/>
      <c r="J146" s="196">
        <f>ROUND(I146*H146,2)</f>
        <v>0</v>
      </c>
      <c r="K146" s="192" t="s">
        <v>21</v>
      </c>
      <c r="L146" s="58"/>
      <c r="M146" s="197" t="s">
        <v>21</v>
      </c>
      <c r="N146" s="198" t="s">
        <v>46</v>
      </c>
      <c r="O146" s="39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AR146" s="21" t="s">
        <v>142</v>
      </c>
      <c r="AT146" s="21" t="s">
        <v>138</v>
      </c>
      <c r="AU146" s="21" t="s">
        <v>85</v>
      </c>
      <c r="AY146" s="21" t="s">
        <v>135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21" t="s">
        <v>83</v>
      </c>
      <c r="BK146" s="201">
        <f>ROUND(I146*H146,2)</f>
        <v>0</v>
      </c>
      <c r="BL146" s="21" t="s">
        <v>142</v>
      </c>
      <c r="BM146" s="21" t="s">
        <v>678</v>
      </c>
    </row>
    <row r="147" spans="2:65" s="1" customFormat="1" ht="22.5" customHeight="1">
      <c r="B147" s="38"/>
      <c r="C147" s="202" t="s">
        <v>320</v>
      </c>
      <c r="D147" s="202" t="s">
        <v>152</v>
      </c>
      <c r="E147" s="203" t="s">
        <v>299</v>
      </c>
      <c r="F147" s="204" t="s">
        <v>300</v>
      </c>
      <c r="G147" s="205" t="s">
        <v>301</v>
      </c>
      <c r="H147" s="206">
        <v>902.59699999999998</v>
      </c>
      <c r="I147" s="207"/>
      <c r="J147" s="208">
        <f>ROUND(I147*H147,2)</f>
        <v>0</v>
      </c>
      <c r="K147" s="204" t="s">
        <v>21</v>
      </c>
      <c r="L147" s="209"/>
      <c r="M147" s="210" t="s">
        <v>21</v>
      </c>
      <c r="N147" s="211" t="s">
        <v>46</v>
      </c>
      <c r="O147" s="39"/>
      <c r="P147" s="199">
        <f>O147*H147</f>
        <v>0</v>
      </c>
      <c r="Q147" s="199">
        <v>1.0000000000000001E-5</v>
      </c>
      <c r="R147" s="199">
        <f>Q147*H147</f>
        <v>9.0259700000000012E-3</v>
      </c>
      <c r="S147" s="199">
        <v>0</v>
      </c>
      <c r="T147" s="200">
        <f>S147*H147</f>
        <v>0</v>
      </c>
      <c r="AR147" s="21" t="s">
        <v>155</v>
      </c>
      <c r="AT147" s="21" t="s">
        <v>152</v>
      </c>
      <c r="AU147" s="21" t="s">
        <v>85</v>
      </c>
      <c r="AY147" s="21" t="s">
        <v>135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21" t="s">
        <v>83</v>
      </c>
      <c r="BK147" s="201">
        <f>ROUND(I147*H147,2)</f>
        <v>0</v>
      </c>
      <c r="BL147" s="21" t="s">
        <v>142</v>
      </c>
      <c r="BM147" s="21" t="s">
        <v>679</v>
      </c>
    </row>
    <row r="148" spans="2:65" s="1" customFormat="1" ht="24">
      <c r="B148" s="38"/>
      <c r="C148" s="60"/>
      <c r="D148" s="225" t="s">
        <v>168</v>
      </c>
      <c r="E148" s="60"/>
      <c r="F148" s="226" t="s">
        <v>196</v>
      </c>
      <c r="G148" s="60"/>
      <c r="H148" s="60"/>
      <c r="I148" s="160"/>
      <c r="J148" s="60"/>
      <c r="K148" s="60"/>
      <c r="L148" s="58"/>
      <c r="M148" s="224"/>
      <c r="N148" s="39"/>
      <c r="O148" s="39"/>
      <c r="P148" s="39"/>
      <c r="Q148" s="39"/>
      <c r="R148" s="39"/>
      <c r="S148" s="39"/>
      <c r="T148" s="75"/>
      <c r="AT148" s="21" t="s">
        <v>168</v>
      </c>
      <c r="AU148" s="21" t="s">
        <v>85</v>
      </c>
    </row>
    <row r="149" spans="2:65" s="11" customFormat="1" ht="12">
      <c r="B149" s="212"/>
      <c r="C149" s="213"/>
      <c r="D149" s="214" t="s">
        <v>157</v>
      </c>
      <c r="E149" s="213"/>
      <c r="F149" s="215" t="s">
        <v>680</v>
      </c>
      <c r="G149" s="213"/>
      <c r="H149" s="216">
        <v>902.59699999999998</v>
      </c>
      <c r="I149" s="217"/>
      <c r="J149" s="213"/>
      <c r="K149" s="213"/>
      <c r="L149" s="218"/>
      <c r="M149" s="219"/>
      <c r="N149" s="220"/>
      <c r="O149" s="220"/>
      <c r="P149" s="220"/>
      <c r="Q149" s="220"/>
      <c r="R149" s="220"/>
      <c r="S149" s="220"/>
      <c r="T149" s="221"/>
      <c r="AT149" s="222" t="s">
        <v>157</v>
      </c>
      <c r="AU149" s="222" t="s">
        <v>85</v>
      </c>
      <c r="AV149" s="11" t="s">
        <v>85</v>
      </c>
      <c r="AW149" s="11" t="s">
        <v>6</v>
      </c>
      <c r="AX149" s="11" t="s">
        <v>83</v>
      </c>
      <c r="AY149" s="222" t="s">
        <v>135</v>
      </c>
    </row>
    <row r="150" spans="2:65" s="1" customFormat="1" ht="22.5" customHeight="1">
      <c r="B150" s="38"/>
      <c r="C150" s="190" t="s">
        <v>326</v>
      </c>
      <c r="D150" s="190" t="s">
        <v>138</v>
      </c>
      <c r="E150" s="191" t="s">
        <v>305</v>
      </c>
      <c r="F150" s="192" t="s">
        <v>306</v>
      </c>
      <c r="G150" s="193" t="s">
        <v>146</v>
      </c>
      <c r="H150" s="194">
        <v>52</v>
      </c>
      <c r="I150" s="195"/>
      <c r="J150" s="196">
        <f>ROUND(I150*H150,2)</f>
        <v>0</v>
      </c>
      <c r="K150" s="192" t="s">
        <v>21</v>
      </c>
      <c r="L150" s="58"/>
      <c r="M150" s="197" t="s">
        <v>21</v>
      </c>
      <c r="N150" s="198" t="s">
        <v>46</v>
      </c>
      <c r="O150" s="39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AR150" s="21" t="s">
        <v>142</v>
      </c>
      <c r="AT150" s="21" t="s">
        <v>138</v>
      </c>
      <c r="AU150" s="21" t="s">
        <v>85</v>
      </c>
      <c r="AY150" s="21" t="s">
        <v>135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21" t="s">
        <v>83</v>
      </c>
      <c r="BK150" s="201">
        <f>ROUND(I150*H150,2)</f>
        <v>0</v>
      </c>
      <c r="BL150" s="21" t="s">
        <v>142</v>
      </c>
      <c r="BM150" s="21" t="s">
        <v>681</v>
      </c>
    </row>
    <row r="151" spans="2:65" s="1" customFormat="1" ht="22.5" customHeight="1">
      <c r="B151" s="38"/>
      <c r="C151" s="190" t="s">
        <v>330</v>
      </c>
      <c r="D151" s="190" t="s">
        <v>138</v>
      </c>
      <c r="E151" s="191" t="s">
        <v>309</v>
      </c>
      <c r="F151" s="192" t="s">
        <v>310</v>
      </c>
      <c r="G151" s="193" t="s">
        <v>146</v>
      </c>
      <c r="H151" s="194">
        <v>52</v>
      </c>
      <c r="I151" s="195"/>
      <c r="J151" s="196">
        <f>ROUND(I151*H151,2)</f>
        <v>0</v>
      </c>
      <c r="K151" s="192" t="s">
        <v>21</v>
      </c>
      <c r="L151" s="58"/>
      <c r="M151" s="197" t="s">
        <v>21</v>
      </c>
      <c r="N151" s="198" t="s">
        <v>46</v>
      </c>
      <c r="O151" s="39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AR151" s="21" t="s">
        <v>142</v>
      </c>
      <c r="AT151" s="21" t="s">
        <v>138</v>
      </c>
      <c r="AU151" s="21" t="s">
        <v>85</v>
      </c>
      <c r="AY151" s="21" t="s">
        <v>135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21" t="s">
        <v>83</v>
      </c>
      <c r="BK151" s="201">
        <f>ROUND(I151*H151,2)</f>
        <v>0</v>
      </c>
      <c r="BL151" s="21" t="s">
        <v>142</v>
      </c>
      <c r="BM151" s="21" t="s">
        <v>682</v>
      </c>
    </row>
    <row r="152" spans="2:65" s="1" customFormat="1" ht="22.5" customHeight="1">
      <c r="B152" s="38"/>
      <c r="C152" s="190" t="s">
        <v>334</v>
      </c>
      <c r="D152" s="190" t="s">
        <v>138</v>
      </c>
      <c r="E152" s="191" t="s">
        <v>208</v>
      </c>
      <c r="F152" s="192" t="s">
        <v>209</v>
      </c>
      <c r="G152" s="193" t="s">
        <v>183</v>
      </c>
      <c r="H152" s="194">
        <v>2.08</v>
      </c>
      <c r="I152" s="195"/>
      <c r="J152" s="196">
        <f>ROUND(I152*H152,2)</f>
        <v>0</v>
      </c>
      <c r="K152" s="192" t="s">
        <v>21</v>
      </c>
      <c r="L152" s="58"/>
      <c r="M152" s="197" t="s">
        <v>21</v>
      </c>
      <c r="N152" s="198" t="s">
        <v>46</v>
      </c>
      <c r="O152" s="39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AR152" s="21" t="s">
        <v>142</v>
      </c>
      <c r="AT152" s="21" t="s">
        <v>138</v>
      </c>
      <c r="AU152" s="21" t="s">
        <v>85</v>
      </c>
      <c r="AY152" s="21" t="s">
        <v>135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21" t="s">
        <v>83</v>
      </c>
      <c r="BK152" s="201">
        <f>ROUND(I152*H152,2)</f>
        <v>0</v>
      </c>
      <c r="BL152" s="21" t="s">
        <v>142</v>
      </c>
      <c r="BM152" s="21" t="s">
        <v>683</v>
      </c>
    </row>
    <row r="153" spans="2:65" s="10" customFormat="1" ht="29.85" customHeight="1">
      <c r="B153" s="173"/>
      <c r="C153" s="174"/>
      <c r="D153" s="187" t="s">
        <v>74</v>
      </c>
      <c r="E153" s="188" t="s">
        <v>159</v>
      </c>
      <c r="F153" s="188" t="s">
        <v>343</v>
      </c>
      <c r="G153" s="174"/>
      <c r="H153" s="174"/>
      <c r="I153" s="177"/>
      <c r="J153" s="189">
        <f>BK153</f>
        <v>0</v>
      </c>
      <c r="K153" s="174"/>
      <c r="L153" s="179"/>
      <c r="M153" s="180"/>
      <c r="N153" s="181"/>
      <c r="O153" s="181"/>
      <c r="P153" s="182">
        <f>SUM(P154:P158)</f>
        <v>0</v>
      </c>
      <c r="Q153" s="181"/>
      <c r="R153" s="182">
        <f>SUM(R154:R158)</f>
        <v>38.020557599999997</v>
      </c>
      <c r="S153" s="181"/>
      <c r="T153" s="183">
        <f>SUM(T154:T158)</f>
        <v>0</v>
      </c>
      <c r="AR153" s="184" t="s">
        <v>83</v>
      </c>
      <c r="AT153" s="185" t="s">
        <v>74</v>
      </c>
      <c r="AU153" s="185" t="s">
        <v>83</v>
      </c>
      <c r="AY153" s="184" t="s">
        <v>135</v>
      </c>
      <c r="BK153" s="186">
        <f>SUM(BK154:BK158)</f>
        <v>0</v>
      </c>
    </row>
    <row r="154" spans="2:65" s="1" customFormat="1" ht="22.5" customHeight="1">
      <c r="B154" s="38"/>
      <c r="C154" s="190" t="s">
        <v>338</v>
      </c>
      <c r="D154" s="190" t="s">
        <v>138</v>
      </c>
      <c r="E154" s="191" t="s">
        <v>345</v>
      </c>
      <c r="F154" s="192" t="s">
        <v>346</v>
      </c>
      <c r="G154" s="193" t="s">
        <v>146</v>
      </c>
      <c r="H154" s="194">
        <v>52.982999999999997</v>
      </c>
      <c r="I154" s="195"/>
      <c r="J154" s="196">
        <f>ROUND(I154*H154,2)</f>
        <v>0</v>
      </c>
      <c r="K154" s="192" t="s">
        <v>347</v>
      </c>
      <c r="L154" s="58"/>
      <c r="M154" s="197" t="s">
        <v>21</v>
      </c>
      <c r="N154" s="198" t="s">
        <v>46</v>
      </c>
      <c r="O154" s="39"/>
      <c r="P154" s="199">
        <f>O154*H154</f>
        <v>0</v>
      </c>
      <c r="Q154" s="199">
        <v>9.8199999999999996E-2</v>
      </c>
      <c r="R154" s="199">
        <f>Q154*H154</f>
        <v>5.2029305999999993</v>
      </c>
      <c r="S154" s="199">
        <v>0</v>
      </c>
      <c r="T154" s="200">
        <f>S154*H154</f>
        <v>0</v>
      </c>
      <c r="AR154" s="21" t="s">
        <v>142</v>
      </c>
      <c r="AT154" s="21" t="s">
        <v>138</v>
      </c>
      <c r="AU154" s="21" t="s">
        <v>85</v>
      </c>
      <c r="AY154" s="21" t="s">
        <v>135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21" t="s">
        <v>83</v>
      </c>
      <c r="BK154" s="201">
        <f>ROUND(I154*H154,2)</f>
        <v>0</v>
      </c>
      <c r="BL154" s="21" t="s">
        <v>142</v>
      </c>
      <c r="BM154" s="21" t="s">
        <v>684</v>
      </c>
    </row>
    <row r="155" spans="2:65" s="1" customFormat="1" ht="22.5" customHeight="1">
      <c r="B155" s="38"/>
      <c r="C155" s="190" t="s">
        <v>340</v>
      </c>
      <c r="D155" s="190" t="s">
        <v>138</v>
      </c>
      <c r="E155" s="191" t="s">
        <v>350</v>
      </c>
      <c r="F155" s="192" t="s">
        <v>351</v>
      </c>
      <c r="G155" s="193" t="s">
        <v>146</v>
      </c>
      <c r="H155" s="194">
        <v>52.982999999999997</v>
      </c>
      <c r="I155" s="195"/>
      <c r="J155" s="196">
        <f>ROUND(I155*H155,2)</f>
        <v>0</v>
      </c>
      <c r="K155" s="192" t="s">
        <v>347</v>
      </c>
      <c r="L155" s="58"/>
      <c r="M155" s="197" t="s">
        <v>21</v>
      </c>
      <c r="N155" s="198" t="s">
        <v>46</v>
      </c>
      <c r="O155" s="39"/>
      <c r="P155" s="199">
        <f>O155*H155</f>
        <v>0</v>
      </c>
      <c r="Q155" s="199">
        <v>0.378</v>
      </c>
      <c r="R155" s="199">
        <f>Q155*H155</f>
        <v>20.027573999999998</v>
      </c>
      <c r="S155" s="199">
        <v>0</v>
      </c>
      <c r="T155" s="200">
        <f>S155*H155</f>
        <v>0</v>
      </c>
      <c r="AR155" s="21" t="s">
        <v>142</v>
      </c>
      <c r="AT155" s="21" t="s">
        <v>138</v>
      </c>
      <c r="AU155" s="21" t="s">
        <v>85</v>
      </c>
      <c r="AY155" s="21" t="s">
        <v>135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21" t="s">
        <v>83</v>
      </c>
      <c r="BK155" s="201">
        <f>ROUND(I155*H155,2)</f>
        <v>0</v>
      </c>
      <c r="BL155" s="21" t="s">
        <v>142</v>
      </c>
      <c r="BM155" s="21" t="s">
        <v>685</v>
      </c>
    </row>
    <row r="156" spans="2:65" s="1" customFormat="1" ht="57" customHeight="1">
      <c r="B156" s="38"/>
      <c r="C156" s="190" t="s">
        <v>344</v>
      </c>
      <c r="D156" s="190" t="s">
        <v>138</v>
      </c>
      <c r="E156" s="191" t="s">
        <v>458</v>
      </c>
      <c r="F156" s="192" t="s">
        <v>459</v>
      </c>
      <c r="G156" s="193" t="s">
        <v>146</v>
      </c>
      <c r="H156" s="194">
        <v>52.982999999999997</v>
      </c>
      <c r="I156" s="195"/>
      <c r="J156" s="196">
        <f>ROUND(I156*H156,2)</f>
        <v>0</v>
      </c>
      <c r="K156" s="192" t="s">
        <v>347</v>
      </c>
      <c r="L156" s="58"/>
      <c r="M156" s="197" t="s">
        <v>21</v>
      </c>
      <c r="N156" s="198" t="s">
        <v>46</v>
      </c>
      <c r="O156" s="39"/>
      <c r="P156" s="199">
        <f>O156*H156</f>
        <v>0</v>
      </c>
      <c r="Q156" s="199">
        <v>0.10100000000000001</v>
      </c>
      <c r="R156" s="199">
        <f>Q156*H156</f>
        <v>5.3512830000000005</v>
      </c>
      <c r="S156" s="199">
        <v>0</v>
      </c>
      <c r="T156" s="200">
        <f>S156*H156</f>
        <v>0</v>
      </c>
      <c r="AR156" s="21" t="s">
        <v>142</v>
      </c>
      <c r="AT156" s="21" t="s">
        <v>138</v>
      </c>
      <c r="AU156" s="21" t="s">
        <v>85</v>
      </c>
      <c r="AY156" s="21" t="s">
        <v>135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21" t="s">
        <v>83</v>
      </c>
      <c r="BK156" s="201">
        <f>ROUND(I156*H156,2)</f>
        <v>0</v>
      </c>
      <c r="BL156" s="21" t="s">
        <v>142</v>
      </c>
      <c r="BM156" s="21" t="s">
        <v>686</v>
      </c>
    </row>
    <row r="157" spans="2:65" s="1" customFormat="1" ht="22.5" customHeight="1">
      <c r="B157" s="38"/>
      <c r="C157" s="202" t="s">
        <v>349</v>
      </c>
      <c r="D157" s="202" t="s">
        <v>152</v>
      </c>
      <c r="E157" s="203" t="s">
        <v>687</v>
      </c>
      <c r="F157" s="204" t="s">
        <v>688</v>
      </c>
      <c r="G157" s="205" t="s">
        <v>146</v>
      </c>
      <c r="H157" s="206">
        <v>55.101999999999997</v>
      </c>
      <c r="I157" s="207"/>
      <c r="J157" s="208">
        <f>ROUND(I157*H157,2)</f>
        <v>0</v>
      </c>
      <c r="K157" s="204" t="s">
        <v>21</v>
      </c>
      <c r="L157" s="209"/>
      <c r="M157" s="210" t="s">
        <v>21</v>
      </c>
      <c r="N157" s="211" t="s">
        <v>46</v>
      </c>
      <c r="O157" s="39"/>
      <c r="P157" s="199">
        <f>O157*H157</f>
        <v>0</v>
      </c>
      <c r="Q157" s="199">
        <v>0.13500000000000001</v>
      </c>
      <c r="R157" s="199">
        <f>Q157*H157</f>
        <v>7.4387699999999999</v>
      </c>
      <c r="S157" s="199">
        <v>0</v>
      </c>
      <c r="T157" s="200">
        <f>S157*H157</f>
        <v>0</v>
      </c>
      <c r="AR157" s="21" t="s">
        <v>278</v>
      </c>
      <c r="AT157" s="21" t="s">
        <v>152</v>
      </c>
      <c r="AU157" s="21" t="s">
        <v>85</v>
      </c>
      <c r="AY157" s="21" t="s">
        <v>135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21" t="s">
        <v>83</v>
      </c>
      <c r="BK157" s="201">
        <f>ROUND(I157*H157,2)</f>
        <v>0</v>
      </c>
      <c r="BL157" s="21" t="s">
        <v>214</v>
      </c>
      <c r="BM157" s="21" t="s">
        <v>689</v>
      </c>
    </row>
    <row r="158" spans="2:65" s="11" customFormat="1" ht="12">
      <c r="B158" s="212"/>
      <c r="C158" s="213"/>
      <c r="D158" s="225" t="s">
        <v>157</v>
      </c>
      <c r="E158" s="213"/>
      <c r="F158" s="227" t="s">
        <v>690</v>
      </c>
      <c r="G158" s="213"/>
      <c r="H158" s="228">
        <v>55.101999999999997</v>
      </c>
      <c r="I158" s="217"/>
      <c r="J158" s="213"/>
      <c r="K158" s="213"/>
      <c r="L158" s="218"/>
      <c r="M158" s="219"/>
      <c r="N158" s="220"/>
      <c r="O158" s="220"/>
      <c r="P158" s="220"/>
      <c r="Q158" s="220"/>
      <c r="R158" s="220"/>
      <c r="S158" s="220"/>
      <c r="T158" s="221"/>
      <c r="AT158" s="222" t="s">
        <v>157</v>
      </c>
      <c r="AU158" s="222" t="s">
        <v>85</v>
      </c>
      <c r="AV158" s="11" t="s">
        <v>85</v>
      </c>
      <c r="AW158" s="11" t="s">
        <v>6</v>
      </c>
      <c r="AX158" s="11" t="s">
        <v>83</v>
      </c>
      <c r="AY158" s="222" t="s">
        <v>135</v>
      </c>
    </row>
    <row r="159" spans="2:65" s="10" customFormat="1" ht="29.85" customHeight="1">
      <c r="B159" s="173"/>
      <c r="C159" s="174"/>
      <c r="D159" s="187" t="s">
        <v>74</v>
      </c>
      <c r="E159" s="188" t="s">
        <v>363</v>
      </c>
      <c r="F159" s="188" t="s">
        <v>364</v>
      </c>
      <c r="G159" s="174"/>
      <c r="H159" s="174"/>
      <c r="I159" s="177"/>
      <c r="J159" s="189">
        <f>BK159</f>
        <v>0</v>
      </c>
      <c r="K159" s="174"/>
      <c r="L159" s="179"/>
      <c r="M159" s="180"/>
      <c r="N159" s="181"/>
      <c r="O159" s="181"/>
      <c r="P159" s="182">
        <f>P160</f>
        <v>0</v>
      </c>
      <c r="Q159" s="181"/>
      <c r="R159" s="182">
        <f>R160</f>
        <v>0</v>
      </c>
      <c r="S159" s="181"/>
      <c r="T159" s="183">
        <f>T160</f>
        <v>0</v>
      </c>
      <c r="AR159" s="184" t="s">
        <v>83</v>
      </c>
      <c r="AT159" s="185" t="s">
        <v>74</v>
      </c>
      <c r="AU159" s="185" t="s">
        <v>83</v>
      </c>
      <c r="AY159" s="184" t="s">
        <v>135</v>
      </c>
      <c r="BK159" s="186">
        <f>BK160</f>
        <v>0</v>
      </c>
    </row>
    <row r="160" spans="2:65" s="1" customFormat="1" ht="22.5" customHeight="1">
      <c r="B160" s="38"/>
      <c r="C160" s="190" t="s">
        <v>353</v>
      </c>
      <c r="D160" s="190" t="s">
        <v>138</v>
      </c>
      <c r="E160" s="191" t="s">
        <v>366</v>
      </c>
      <c r="F160" s="192" t="s">
        <v>367</v>
      </c>
      <c r="G160" s="193" t="s">
        <v>189</v>
      </c>
      <c r="H160" s="194">
        <v>40.731000000000002</v>
      </c>
      <c r="I160" s="195"/>
      <c r="J160" s="196">
        <f>ROUND(I160*H160,2)</f>
        <v>0</v>
      </c>
      <c r="K160" s="192" t="s">
        <v>21</v>
      </c>
      <c r="L160" s="58"/>
      <c r="M160" s="197" t="s">
        <v>21</v>
      </c>
      <c r="N160" s="229" t="s">
        <v>46</v>
      </c>
      <c r="O160" s="230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AR160" s="21" t="s">
        <v>142</v>
      </c>
      <c r="AT160" s="21" t="s">
        <v>138</v>
      </c>
      <c r="AU160" s="21" t="s">
        <v>85</v>
      </c>
      <c r="AY160" s="21" t="s">
        <v>135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21" t="s">
        <v>83</v>
      </c>
      <c r="BK160" s="201">
        <f>ROUND(I160*H160,2)</f>
        <v>0</v>
      </c>
      <c r="BL160" s="21" t="s">
        <v>142</v>
      </c>
      <c r="BM160" s="21" t="s">
        <v>691</v>
      </c>
    </row>
    <row r="161" spans="2:12" s="1" customFormat="1" ht="6.9" customHeight="1">
      <c r="B161" s="53"/>
      <c r="C161" s="54"/>
      <c r="D161" s="54"/>
      <c r="E161" s="54"/>
      <c r="F161" s="54"/>
      <c r="G161" s="54"/>
      <c r="H161" s="54"/>
      <c r="I161" s="136"/>
      <c r="J161" s="54"/>
      <c r="K161" s="54"/>
      <c r="L161" s="58"/>
    </row>
  </sheetData>
  <sheetProtection algorithmName="SHA-512" hashValue="YpioU+9w7eLkbTb4dut7MCxGIruJl7gMJFDLtk5BuClcI+a8e8v/V6K6P0wo3qVVfwF2AVxMvdNZjFSZ0phatQ==" saltValue="eSjUJiUUOB7ufFUZFPHzVA==" spinCount="100000" sheet="1" objects="1" scenarios="1" formatCells="0" formatColumns="0" formatRows="0" sort="0" autoFilter="0"/>
  <autoFilter ref="C81:K160" xr:uid="{00000000-0009-0000-0000-000005000000}"/>
  <mergeCells count="9"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500-000000000000}"/>
    <hyperlink ref="G1:H1" location="C54" display="2) Rekapitulace" xr:uid="{00000000-0004-0000-0500-000001000000}"/>
    <hyperlink ref="J1" location="C81" display="3) Soupis prací" xr:uid="{00000000-0004-0000-0500-000002000000}"/>
    <hyperlink ref="L1:V1" location="'Rekapitulace stavby'!C2" display="Rekapitulace stavby" xr:uid="{00000000-0004-0000-05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R130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101</v>
      </c>
      <c r="G1" s="359" t="s">
        <v>102</v>
      </c>
      <c r="H1" s="359"/>
      <c r="I1" s="112"/>
      <c r="J1" s="111" t="s">
        <v>103</v>
      </c>
      <c r="K1" s="110" t="s">
        <v>104</v>
      </c>
      <c r="L1" s="111" t="s">
        <v>105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351"/>
      <c r="M2" s="351"/>
      <c r="N2" s="351"/>
      <c r="O2" s="351"/>
      <c r="P2" s="351"/>
      <c r="Q2" s="351"/>
      <c r="R2" s="351"/>
      <c r="S2" s="351"/>
      <c r="T2" s="351"/>
      <c r="U2" s="351"/>
      <c r="V2" s="351"/>
      <c r="AT2" s="21" t="s">
        <v>100</v>
      </c>
    </row>
    <row r="3" spans="1:70" ht="6.9" customHeight="1">
      <c r="B3" s="22"/>
      <c r="C3" s="23"/>
      <c r="D3" s="23"/>
      <c r="E3" s="23"/>
      <c r="F3" s="23"/>
      <c r="G3" s="23"/>
      <c r="H3" s="23"/>
      <c r="I3" s="113"/>
      <c r="J3" s="23"/>
      <c r="K3" s="24"/>
      <c r="AT3" s="21" t="s">
        <v>85</v>
      </c>
    </row>
    <row r="4" spans="1:70" ht="36.9" customHeight="1">
      <c r="B4" s="25"/>
      <c r="C4" s="26"/>
      <c r="D4" s="27" t="s">
        <v>106</v>
      </c>
      <c r="E4" s="26"/>
      <c r="F4" s="26"/>
      <c r="G4" s="26"/>
      <c r="H4" s="26"/>
      <c r="I4" s="114"/>
      <c r="J4" s="26"/>
      <c r="K4" s="28"/>
      <c r="M4" s="29" t="s">
        <v>12</v>
      </c>
      <c r="AT4" s="21" t="s">
        <v>6</v>
      </c>
    </row>
    <row r="5" spans="1:70" ht="6.9" customHeight="1">
      <c r="B5" s="25"/>
      <c r="C5" s="26"/>
      <c r="D5" s="26"/>
      <c r="E5" s="26"/>
      <c r="F5" s="26"/>
      <c r="G5" s="26"/>
      <c r="H5" s="26"/>
      <c r="I5" s="114"/>
      <c r="J5" s="26"/>
      <c r="K5" s="28"/>
    </row>
    <row r="6" spans="1:70" ht="13.2">
      <c r="B6" s="25"/>
      <c r="C6" s="26"/>
      <c r="D6" s="34" t="s">
        <v>18</v>
      </c>
      <c r="E6" s="26"/>
      <c r="F6" s="26"/>
      <c r="G6" s="26"/>
      <c r="H6" s="26"/>
      <c r="I6" s="114"/>
      <c r="J6" s="26"/>
      <c r="K6" s="28"/>
    </row>
    <row r="7" spans="1:70" ht="22.5" customHeight="1">
      <c r="B7" s="25"/>
      <c r="C7" s="26"/>
      <c r="D7" s="26"/>
      <c r="E7" s="352" t="str">
        <f>'Rekapitulace stavby'!K6</f>
        <v>Vegetační úpravy vybraných kruhových objezdů v Třebíči</v>
      </c>
      <c r="F7" s="353"/>
      <c r="G7" s="353"/>
      <c r="H7" s="353"/>
      <c r="I7" s="114"/>
      <c r="J7" s="26"/>
      <c r="K7" s="28"/>
    </row>
    <row r="8" spans="1:70" s="1" customFormat="1" ht="13.2">
      <c r="B8" s="38"/>
      <c r="C8" s="39"/>
      <c r="D8" s="34" t="s">
        <v>107</v>
      </c>
      <c r="E8" s="39"/>
      <c r="F8" s="39"/>
      <c r="G8" s="39"/>
      <c r="H8" s="39"/>
      <c r="I8" s="115"/>
      <c r="J8" s="39"/>
      <c r="K8" s="42"/>
    </row>
    <row r="9" spans="1:70" s="1" customFormat="1" ht="36.9" customHeight="1">
      <c r="B9" s="38"/>
      <c r="C9" s="39"/>
      <c r="D9" s="39"/>
      <c r="E9" s="354" t="s">
        <v>692</v>
      </c>
      <c r="F9" s="355"/>
      <c r="G9" s="355"/>
      <c r="H9" s="355"/>
      <c r="I9" s="115"/>
      <c r="J9" s="39"/>
      <c r="K9" s="42"/>
    </row>
    <row r="10" spans="1:70" s="1" customFormat="1" ht="12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6" t="s">
        <v>22</v>
      </c>
      <c r="J11" s="32" t="s">
        <v>21</v>
      </c>
      <c r="K11" s="42"/>
    </row>
    <row r="12" spans="1:70" s="1" customFormat="1" ht="14.4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6" t="s">
        <v>25</v>
      </c>
      <c r="J12" s="117" t="str">
        <f>'Rekapitulace stavby'!AN8</f>
        <v>15. 9. 2019</v>
      </c>
      <c r="K12" s="42"/>
    </row>
    <row r="13" spans="1:70" s="1" customFormat="1" ht="10.8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" customHeight="1">
      <c r="B14" s="38"/>
      <c r="C14" s="39"/>
      <c r="D14" s="34" t="s">
        <v>27</v>
      </c>
      <c r="E14" s="39"/>
      <c r="F14" s="39"/>
      <c r="G14" s="39"/>
      <c r="H14" s="39"/>
      <c r="I14" s="116" t="s">
        <v>28</v>
      </c>
      <c r="J14" s="32" t="s">
        <v>29</v>
      </c>
      <c r="K14" s="42"/>
    </row>
    <row r="15" spans="1:70" s="1" customFormat="1" ht="18" customHeight="1">
      <c r="B15" s="38"/>
      <c r="C15" s="39"/>
      <c r="D15" s="39"/>
      <c r="E15" s="32" t="s">
        <v>30</v>
      </c>
      <c r="F15" s="39"/>
      <c r="G15" s="39"/>
      <c r="H15" s="39"/>
      <c r="I15" s="116" t="s">
        <v>31</v>
      </c>
      <c r="J15" s="32" t="s">
        <v>32</v>
      </c>
      <c r="K15" s="42"/>
    </row>
    <row r="16" spans="1:70" s="1" customFormat="1" ht="6.9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" customHeight="1">
      <c r="B17" s="38"/>
      <c r="C17" s="39"/>
      <c r="D17" s="34" t="s">
        <v>33</v>
      </c>
      <c r="E17" s="39"/>
      <c r="F17" s="39"/>
      <c r="G17" s="39"/>
      <c r="H17" s="39"/>
      <c r="I17" s="116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6" t="s">
        <v>31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" customHeight="1">
      <c r="B20" s="38"/>
      <c r="C20" s="39"/>
      <c r="D20" s="34" t="s">
        <v>35</v>
      </c>
      <c r="E20" s="39"/>
      <c r="F20" s="39"/>
      <c r="G20" s="39"/>
      <c r="H20" s="39"/>
      <c r="I20" s="116" t="s">
        <v>28</v>
      </c>
      <c r="J20" s="32" t="s">
        <v>36</v>
      </c>
      <c r="K20" s="42"/>
    </row>
    <row r="21" spans="2:11" s="1" customFormat="1" ht="18" customHeight="1">
      <c r="B21" s="38"/>
      <c r="C21" s="39"/>
      <c r="D21" s="39"/>
      <c r="E21" s="32" t="s">
        <v>37</v>
      </c>
      <c r="F21" s="39"/>
      <c r="G21" s="39"/>
      <c r="H21" s="39"/>
      <c r="I21" s="116" t="s">
        <v>31</v>
      </c>
      <c r="J21" s="32" t="s">
        <v>38</v>
      </c>
      <c r="K21" s="42"/>
    </row>
    <row r="22" spans="2:11" s="1" customFormat="1" ht="6.9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" customHeight="1">
      <c r="B23" s="38"/>
      <c r="C23" s="39"/>
      <c r="D23" s="34" t="s">
        <v>40</v>
      </c>
      <c r="E23" s="39"/>
      <c r="F23" s="39"/>
      <c r="G23" s="39"/>
      <c r="H23" s="39"/>
      <c r="I23" s="115"/>
      <c r="J23" s="39"/>
      <c r="K23" s="42"/>
    </row>
    <row r="24" spans="2:11" s="6" customFormat="1" ht="22.5" customHeight="1">
      <c r="B24" s="118"/>
      <c r="C24" s="119"/>
      <c r="D24" s="119"/>
      <c r="E24" s="321" t="s">
        <v>21</v>
      </c>
      <c r="F24" s="321"/>
      <c r="G24" s="321"/>
      <c r="H24" s="321"/>
      <c r="I24" s="120"/>
      <c r="J24" s="119"/>
      <c r="K24" s="121"/>
    </row>
    <row r="25" spans="2:11" s="1" customFormat="1" ht="6.9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41</v>
      </c>
      <c r="E27" s="39"/>
      <c r="F27" s="39"/>
      <c r="G27" s="39"/>
      <c r="H27" s="39"/>
      <c r="I27" s="115"/>
      <c r="J27" s="125">
        <f>ROUND(J81,2)</f>
        <v>0</v>
      </c>
      <c r="K27" s="42"/>
    </row>
    <row r="28" spans="2:11" s="1" customFormat="1" ht="6.9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" customHeight="1">
      <c r="B29" s="38"/>
      <c r="C29" s="39"/>
      <c r="D29" s="39"/>
      <c r="E29" s="39"/>
      <c r="F29" s="43" t="s">
        <v>43</v>
      </c>
      <c r="G29" s="39"/>
      <c r="H29" s="39"/>
      <c r="I29" s="126" t="s">
        <v>42</v>
      </c>
      <c r="J29" s="43" t="s">
        <v>44</v>
      </c>
      <c r="K29" s="42"/>
    </row>
    <row r="30" spans="2:11" s="1" customFormat="1" ht="14.4" customHeight="1">
      <c r="B30" s="38"/>
      <c r="C30" s="39"/>
      <c r="D30" s="46" t="s">
        <v>45</v>
      </c>
      <c r="E30" s="46" t="s">
        <v>46</v>
      </c>
      <c r="F30" s="127">
        <f>ROUND(SUM(BE81:BE129), 2)</f>
        <v>0</v>
      </c>
      <c r="G30" s="39"/>
      <c r="H30" s="39"/>
      <c r="I30" s="128">
        <v>0.21</v>
      </c>
      <c r="J30" s="127">
        <f>ROUND(ROUND((SUM(BE81:BE129)), 2)*I30, 2)</f>
        <v>0</v>
      </c>
      <c r="K30" s="42"/>
    </row>
    <row r="31" spans="2:11" s="1" customFormat="1" ht="14.4" customHeight="1">
      <c r="B31" s="38"/>
      <c r="C31" s="39"/>
      <c r="D31" s="39"/>
      <c r="E31" s="46" t="s">
        <v>47</v>
      </c>
      <c r="F31" s="127">
        <f>ROUND(SUM(BF81:BF129), 2)</f>
        <v>0</v>
      </c>
      <c r="G31" s="39"/>
      <c r="H31" s="39"/>
      <c r="I31" s="128">
        <v>0.15</v>
      </c>
      <c r="J31" s="127">
        <f>ROUND(ROUND((SUM(BF81:BF129)), 2)*I31, 2)</f>
        <v>0</v>
      </c>
      <c r="K31" s="42"/>
    </row>
    <row r="32" spans="2:11" s="1" customFormat="1" ht="14.4" hidden="1" customHeight="1">
      <c r="B32" s="38"/>
      <c r="C32" s="39"/>
      <c r="D32" s="39"/>
      <c r="E32" s="46" t="s">
        <v>48</v>
      </c>
      <c r="F32" s="127">
        <f>ROUND(SUM(BG81:BG129),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" hidden="1" customHeight="1">
      <c r="B33" s="38"/>
      <c r="C33" s="39"/>
      <c r="D33" s="39"/>
      <c r="E33" s="46" t="s">
        <v>49</v>
      </c>
      <c r="F33" s="127">
        <f>ROUND(SUM(BH81:BH129),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" hidden="1" customHeight="1">
      <c r="B34" s="38"/>
      <c r="C34" s="39"/>
      <c r="D34" s="39"/>
      <c r="E34" s="46" t="s">
        <v>50</v>
      </c>
      <c r="F34" s="127">
        <f>ROUND(SUM(BI81:BI129),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51</v>
      </c>
      <c r="E36" s="76"/>
      <c r="F36" s="76"/>
      <c r="G36" s="131" t="s">
        <v>52</v>
      </c>
      <c r="H36" s="132" t="s">
        <v>53</v>
      </c>
      <c r="I36" s="133"/>
      <c r="J36" s="134">
        <f>SUM(J27:J34)</f>
        <v>0</v>
      </c>
      <c r="K36" s="135"/>
    </row>
    <row r="37" spans="2:11" s="1" customFormat="1" ht="14.4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" customHeight="1">
      <c r="B42" s="38"/>
      <c r="C42" s="27" t="s">
        <v>109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" customHeight="1">
      <c r="B44" s="38"/>
      <c r="C44" s="34" t="s">
        <v>18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22.5" customHeight="1">
      <c r="B45" s="38"/>
      <c r="C45" s="39"/>
      <c r="D45" s="39"/>
      <c r="E45" s="352" t="str">
        <f>E7</f>
        <v>Vegetační úpravy vybraných kruhových objezdů v Třebíči</v>
      </c>
      <c r="F45" s="353"/>
      <c r="G45" s="353"/>
      <c r="H45" s="353"/>
      <c r="I45" s="115"/>
      <c r="J45" s="39"/>
      <c r="K45" s="42"/>
    </row>
    <row r="46" spans="2:11" s="1" customFormat="1" ht="14.4" customHeight="1">
      <c r="B46" s="38"/>
      <c r="C46" s="34" t="s">
        <v>107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23.25" customHeight="1">
      <c r="B47" s="38"/>
      <c r="C47" s="39"/>
      <c r="D47" s="39"/>
      <c r="E47" s="354" t="str">
        <f>E9</f>
        <v>SO 07 - Kruhový objezd Znojemská</v>
      </c>
      <c r="F47" s="355"/>
      <c r="G47" s="355"/>
      <c r="H47" s="355"/>
      <c r="I47" s="115"/>
      <c r="J47" s="39"/>
      <c r="K47" s="42"/>
    </row>
    <row r="48" spans="2:11" s="1" customFormat="1" ht="6.9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Třebíč</v>
      </c>
      <c r="G49" s="39"/>
      <c r="H49" s="39"/>
      <c r="I49" s="116" t="s">
        <v>25</v>
      </c>
      <c r="J49" s="117" t="str">
        <f>IF(J12="","",J12)</f>
        <v>15. 9. 2019</v>
      </c>
      <c r="K49" s="42"/>
    </row>
    <row r="50" spans="2:47" s="1" customFormat="1" ht="6.9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 ht="13.2">
      <c r="B51" s="38"/>
      <c r="C51" s="34" t="s">
        <v>27</v>
      </c>
      <c r="D51" s="39"/>
      <c r="E51" s="39"/>
      <c r="F51" s="32" t="str">
        <f>E15</f>
        <v>Město Třebíč,  Karlovo nám. 104/55, Třebíč</v>
      </c>
      <c r="G51" s="39"/>
      <c r="H51" s="39"/>
      <c r="I51" s="116" t="s">
        <v>35</v>
      </c>
      <c r="J51" s="32" t="str">
        <f>E21</f>
        <v>Ing. Vít Doležel</v>
      </c>
      <c r="K51" s="42"/>
    </row>
    <row r="52" spans="2:47" s="1" customFormat="1" ht="14.4" customHeight="1">
      <c r="B52" s="38"/>
      <c r="C52" s="34" t="s">
        <v>33</v>
      </c>
      <c r="D52" s="39"/>
      <c r="E52" s="39"/>
      <c r="F52" s="32" t="str">
        <f>IF(E18="","",E18)</f>
        <v/>
      </c>
      <c r="G52" s="39"/>
      <c r="H52" s="39"/>
      <c r="I52" s="115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110</v>
      </c>
      <c r="D54" s="129"/>
      <c r="E54" s="129"/>
      <c r="F54" s="129"/>
      <c r="G54" s="129"/>
      <c r="H54" s="129"/>
      <c r="I54" s="142"/>
      <c r="J54" s="143" t="s">
        <v>111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112</v>
      </c>
      <c r="D56" s="39"/>
      <c r="E56" s="39"/>
      <c r="F56" s="39"/>
      <c r="G56" s="39"/>
      <c r="H56" s="39"/>
      <c r="I56" s="115"/>
      <c r="J56" s="125">
        <f>J81</f>
        <v>0</v>
      </c>
      <c r="K56" s="42"/>
      <c r="AU56" s="21" t="s">
        <v>113</v>
      </c>
    </row>
    <row r="57" spans="2:47" s="7" customFormat="1" ht="24.9" customHeight="1">
      <c r="B57" s="146"/>
      <c r="C57" s="147"/>
      <c r="D57" s="148" t="s">
        <v>114</v>
      </c>
      <c r="E57" s="149"/>
      <c r="F57" s="149"/>
      <c r="G57" s="149"/>
      <c r="H57" s="149"/>
      <c r="I57" s="150"/>
      <c r="J57" s="151">
        <f>J82</f>
        <v>0</v>
      </c>
      <c r="K57" s="152"/>
    </row>
    <row r="58" spans="2:47" s="8" customFormat="1" ht="19.95" customHeight="1">
      <c r="B58" s="153"/>
      <c r="C58" s="154"/>
      <c r="D58" s="155" t="s">
        <v>115</v>
      </c>
      <c r="E58" s="156"/>
      <c r="F58" s="156"/>
      <c r="G58" s="156"/>
      <c r="H58" s="156"/>
      <c r="I58" s="157"/>
      <c r="J58" s="158">
        <f>J83</f>
        <v>0</v>
      </c>
      <c r="K58" s="159"/>
    </row>
    <row r="59" spans="2:47" s="8" customFormat="1" ht="19.95" customHeight="1">
      <c r="B59" s="153"/>
      <c r="C59" s="154"/>
      <c r="D59" s="155" t="s">
        <v>117</v>
      </c>
      <c r="E59" s="156"/>
      <c r="F59" s="156"/>
      <c r="G59" s="156"/>
      <c r="H59" s="156"/>
      <c r="I59" s="157"/>
      <c r="J59" s="158">
        <f>J110</f>
        <v>0</v>
      </c>
      <c r="K59" s="159"/>
    </row>
    <row r="60" spans="2:47" s="8" customFormat="1" ht="19.95" customHeight="1">
      <c r="B60" s="153"/>
      <c r="C60" s="154"/>
      <c r="D60" s="155" t="s">
        <v>118</v>
      </c>
      <c r="E60" s="156"/>
      <c r="F60" s="156"/>
      <c r="G60" s="156"/>
      <c r="H60" s="156"/>
      <c r="I60" s="157"/>
      <c r="J60" s="158">
        <f>J122</f>
        <v>0</v>
      </c>
      <c r="K60" s="159"/>
    </row>
    <row r="61" spans="2:47" s="8" customFormat="1" ht="19.95" customHeight="1">
      <c r="B61" s="153"/>
      <c r="C61" s="154"/>
      <c r="D61" s="155" t="s">
        <v>119</v>
      </c>
      <c r="E61" s="156"/>
      <c r="F61" s="156"/>
      <c r="G61" s="156"/>
      <c r="H61" s="156"/>
      <c r="I61" s="157"/>
      <c r="J61" s="158">
        <f>J128</f>
        <v>0</v>
      </c>
      <c r="K61" s="159"/>
    </row>
    <row r="62" spans="2:47" s="1" customFormat="1" ht="21.75" customHeight="1">
      <c r="B62" s="38"/>
      <c r="C62" s="39"/>
      <c r="D62" s="39"/>
      <c r="E62" s="39"/>
      <c r="F62" s="39"/>
      <c r="G62" s="39"/>
      <c r="H62" s="39"/>
      <c r="I62" s="115"/>
      <c r="J62" s="39"/>
      <c r="K62" s="42"/>
    </row>
    <row r="63" spans="2:47" s="1" customFormat="1" ht="6.9" customHeight="1">
      <c r="B63" s="53"/>
      <c r="C63" s="54"/>
      <c r="D63" s="54"/>
      <c r="E63" s="54"/>
      <c r="F63" s="54"/>
      <c r="G63" s="54"/>
      <c r="H63" s="54"/>
      <c r="I63" s="136"/>
      <c r="J63" s="54"/>
      <c r="K63" s="55"/>
    </row>
    <row r="67" spans="2:20" s="1" customFormat="1" ht="6.9" customHeight="1">
      <c r="B67" s="56"/>
      <c r="C67" s="57"/>
      <c r="D67" s="57"/>
      <c r="E67" s="57"/>
      <c r="F67" s="57"/>
      <c r="G67" s="57"/>
      <c r="H67" s="57"/>
      <c r="I67" s="139"/>
      <c r="J67" s="57"/>
      <c r="K67" s="57"/>
      <c r="L67" s="58"/>
    </row>
    <row r="68" spans="2:20" s="1" customFormat="1" ht="36.9" customHeight="1">
      <c r="B68" s="38"/>
      <c r="C68" s="59" t="s">
        <v>120</v>
      </c>
      <c r="D68" s="60"/>
      <c r="E68" s="60"/>
      <c r="F68" s="60"/>
      <c r="G68" s="60"/>
      <c r="H68" s="60"/>
      <c r="I68" s="160"/>
      <c r="J68" s="60"/>
      <c r="K68" s="60"/>
      <c r="L68" s="58"/>
    </row>
    <row r="69" spans="2:20" s="1" customFormat="1" ht="6.9" customHeight="1">
      <c r="B69" s="38"/>
      <c r="C69" s="60"/>
      <c r="D69" s="60"/>
      <c r="E69" s="60"/>
      <c r="F69" s="60"/>
      <c r="G69" s="60"/>
      <c r="H69" s="60"/>
      <c r="I69" s="160"/>
      <c r="J69" s="60"/>
      <c r="K69" s="60"/>
      <c r="L69" s="58"/>
    </row>
    <row r="70" spans="2:20" s="1" customFormat="1" ht="14.4" customHeight="1">
      <c r="B70" s="38"/>
      <c r="C70" s="62" t="s">
        <v>18</v>
      </c>
      <c r="D70" s="60"/>
      <c r="E70" s="60"/>
      <c r="F70" s="60"/>
      <c r="G70" s="60"/>
      <c r="H70" s="60"/>
      <c r="I70" s="160"/>
      <c r="J70" s="60"/>
      <c r="K70" s="60"/>
      <c r="L70" s="58"/>
    </row>
    <row r="71" spans="2:20" s="1" customFormat="1" ht="22.5" customHeight="1">
      <c r="B71" s="38"/>
      <c r="C71" s="60"/>
      <c r="D71" s="60"/>
      <c r="E71" s="356" t="str">
        <f>E7</f>
        <v>Vegetační úpravy vybraných kruhových objezdů v Třebíči</v>
      </c>
      <c r="F71" s="357"/>
      <c r="G71" s="357"/>
      <c r="H71" s="357"/>
      <c r="I71" s="160"/>
      <c r="J71" s="60"/>
      <c r="K71" s="60"/>
      <c r="L71" s="58"/>
    </row>
    <row r="72" spans="2:20" s="1" customFormat="1" ht="14.4" customHeight="1">
      <c r="B72" s="38"/>
      <c r="C72" s="62" t="s">
        <v>107</v>
      </c>
      <c r="D72" s="60"/>
      <c r="E72" s="60"/>
      <c r="F72" s="60"/>
      <c r="G72" s="60"/>
      <c r="H72" s="60"/>
      <c r="I72" s="160"/>
      <c r="J72" s="60"/>
      <c r="K72" s="60"/>
      <c r="L72" s="58"/>
    </row>
    <row r="73" spans="2:20" s="1" customFormat="1" ht="23.25" customHeight="1">
      <c r="B73" s="38"/>
      <c r="C73" s="60"/>
      <c r="D73" s="60"/>
      <c r="E73" s="332" t="str">
        <f>E9</f>
        <v>SO 07 - Kruhový objezd Znojemská</v>
      </c>
      <c r="F73" s="358"/>
      <c r="G73" s="358"/>
      <c r="H73" s="358"/>
      <c r="I73" s="160"/>
      <c r="J73" s="60"/>
      <c r="K73" s="60"/>
      <c r="L73" s="58"/>
    </row>
    <row r="74" spans="2:20" s="1" customFormat="1" ht="6.9" customHeight="1">
      <c r="B74" s="38"/>
      <c r="C74" s="60"/>
      <c r="D74" s="60"/>
      <c r="E74" s="60"/>
      <c r="F74" s="60"/>
      <c r="G74" s="60"/>
      <c r="H74" s="60"/>
      <c r="I74" s="160"/>
      <c r="J74" s="60"/>
      <c r="K74" s="60"/>
      <c r="L74" s="58"/>
    </row>
    <row r="75" spans="2:20" s="1" customFormat="1" ht="18" customHeight="1">
      <c r="B75" s="38"/>
      <c r="C75" s="62" t="s">
        <v>23</v>
      </c>
      <c r="D75" s="60"/>
      <c r="E75" s="60"/>
      <c r="F75" s="161" t="str">
        <f>F12</f>
        <v>Třebíč</v>
      </c>
      <c r="G75" s="60"/>
      <c r="H75" s="60"/>
      <c r="I75" s="162" t="s">
        <v>25</v>
      </c>
      <c r="J75" s="70" t="str">
        <f>IF(J12="","",J12)</f>
        <v>15. 9. 2019</v>
      </c>
      <c r="K75" s="60"/>
      <c r="L75" s="58"/>
    </row>
    <row r="76" spans="2:20" s="1" customFormat="1" ht="6.9" customHeight="1">
      <c r="B76" s="38"/>
      <c r="C76" s="60"/>
      <c r="D76" s="60"/>
      <c r="E76" s="60"/>
      <c r="F76" s="60"/>
      <c r="G76" s="60"/>
      <c r="H76" s="60"/>
      <c r="I76" s="160"/>
      <c r="J76" s="60"/>
      <c r="K76" s="60"/>
      <c r="L76" s="58"/>
    </row>
    <row r="77" spans="2:20" s="1" customFormat="1" ht="13.2">
      <c r="B77" s="38"/>
      <c r="C77" s="62" t="s">
        <v>27</v>
      </c>
      <c r="D77" s="60"/>
      <c r="E77" s="60"/>
      <c r="F77" s="161" t="str">
        <f>E15</f>
        <v>Město Třebíč,  Karlovo nám. 104/55, Třebíč</v>
      </c>
      <c r="G77" s="60"/>
      <c r="H77" s="60"/>
      <c r="I77" s="162" t="s">
        <v>35</v>
      </c>
      <c r="J77" s="161" t="str">
        <f>E21</f>
        <v>Ing. Vít Doležel</v>
      </c>
      <c r="K77" s="60"/>
      <c r="L77" s="58"/>
    </row>
    <row r="78" spans="2:20" s="1" customFormat="1" ht="14.4" customHeight="1">
      <c r="B78" s="38"/>
      <c r="C78" s="62" t="s">
        <v>33</v>
      </c>
      <c r="D78" s="60"/>
      <c r="E78" s="60"/>
      <c r="F78" s="161" t="str">
        <f>IF(E18="","",E18)</f>
        <v/>
      </c>
      <c r="G78" s="60"/>
      <c r="H78" s="60"/>
      <c r="I78" s="160"/>
      <c r="J78" s="60"/>
      <c r="K78" s="60"/>
      <c r="L78" s="58"/>
    </row>
    <row r="79" spans="2:20" s="1" customFormat="1" ht="10.35" customHeight="1">
      <c r="B79" s="38"/>
      <c r="C79" s="60"/>
      <c r="D79" s="60"/>
      <c r="E79" s="60"/>
      <c r="F79" s="60"/>
      <c r="G79" s="60"/>
      <c r="H79" s="60"/>
      <c r="I79" s="160"/>
      <c r="J79" s="60"/>
      <c r="K79" s="60"/>
      <c r="L79" s="58"/>
    </row>
    <row r="80" spans="2:20" s="9" customFormat="1" ht="29.25" customHeight="1">
      <c r="B80" s="163"/>
      <c r="C80" s="164" t="s">
        <v>121</v>
      </c>
      <c r="D80" s="165" t="s">
        <v>60</v>
      </c>
      <c r="E80" s="165" t="s">
        <v>56</v>
      </c>
      <c r="F80" s="165" t="s">
        <v>122</v>
      </c>
      <c r="G80" s="165" t="s">
        <v>123</v>
      </c>
      <c r="H80" s="165" t="s">
        <v>124</v>
      </c>
      <c r="I80" s="166" t="s">
        <v>125</v>
      </c>
      <c r="J80" s="165" t="s">
        <v>111</v>
      </c>
      <c r="K80" s="167" t="s">
        <v>126</v>
      </c>
      <c r="L80" s="168"/>
      <c r="M80" s="78" t="s">
        <v>127</v>
      </c>
      <c r="N80" s="79" t="s">
        <v>45</v>
      </c>
      <c r="O80" s="79" t="s">
        <v>128</v>
      </c>
      <c r="P80" s="79" t="s">
        <v>129</v>
      </c>
      <c r="Q80" s="79" t="s">
        <v>130</v>
      </c>
      <c r="R80" s="79" t="s">
        <v>131</v>
      </c>
      <c r="S80" s="79" t="s">
        <v>132</v>
      </c>
      <c r="T80" s="80" t="s">
        <v>133</v>
      </c>
    </row>
    <row r="81" spans="2:65" s="1" customFormat="1" ht="29.25" customHeight="1">
      <c r="B81" s="38"/>
      <c r="C81" s="84" t="s">
        <v>112</v>
      </c>
      <c r="D81" s="60"/>
      <c r="E81" s="60"/>
      <c r="F81" s="60"/>
      <c r="G81" s="60"/>
      <c r="H81" s="60"/>
      <c r="I81" s="160"/>
      <c r="J81" s="169">
        <f>BK81</f>
        <v>0</v>
      </c>
      <c r="K81" s="60"/>
      <c r="L81" s="58"/>
      <c r="M81" s="81"/>
      <c r="N81" s="82"/>
      <c r="O81" s="82"/>
      <c r="P81" s="170">
        <f>P82</f>
        <v>0</v>
      </c>
      <c r="Q81" s="82"/>
      <c r="R81" s="170">
        <f>R82</f>
        <v>128.17214702000001</v>
      </c>
      <c r="S81" s="82"/>
      <c r="T81" s="171">
        <f>T82</f>
        <v>0</v>
      </c>
      <c r="AT81" s="21" t="s">
        <v>74</v>
      </c>
      <c r="AU81" s="21" t="s">
        <v>113</v>
      </c>
      <c r="BK81" s="172">
        <f>BK82</f>
        <v>0</v>
      </c>
    </row>
    <row r="82" spans="2:65" s="10" customFormat="1" ht="37.35" customHeight="1">
      <c r="B82" s="173"/>
      <c r="C82" s="174"/>
      <c r="D82" s="175" t="s">
        <v>74</v>
      </c>
      <c r="E82" s="176" t="s">
        <v>134</v>
      </c>
      <c r="F82" s="176" t="s">
        <v>134</v>
      </c>
      <c r="G82" s="174"/>
      <c r="H82" s="174"/>
      <c r="I82" s="177"/>
      <c r="J82" s="178">
        <f>BK82</f>
        <v>0</v>
      </c>
      <c r="K82" s="174"/>
      <c r="L82" s="179"/>
      <c r="M82" s="180"/>
      <c r="N82" s="181"/>
      <c r="O82" s="181"/>
      <c r="P82" s="182">
        <f>P83+P110+P122+P128</f>
        <v>0</v>
      </c>
      <c r="Q82" s="181"/>
      <c r="R82" s="182">
        <f>R83+R110+R122+R128</f>
        <v>128.17214702000001</v>
      </c>
      <c r="S82" s="181"/>
      <c r="T82" s="183">
        <f>T83+T110+T122+T128</f>
        <v>0</v>
      </c>
      <c r="AR82" s="184" t="s">
        <v>83</v>
      </c>
      <c r="AT82" s="185" t="s">
        <v>74</v>
      </c>
      <c r="AU82" s="185" t="s">
        <v>75</v>
      </c>
      <c r="AY82" s="184" t="s">
        <v>135</v>
      </c>
      <c r="BK82" s="186">
        <f>BK83+BK110+BK122+BK128</f>
        <v>0</v>
      </c>
    </row>
    <row r="83" spans="2:65" s="10" customFormat="1" ht="19.95" customHeight="1">
      <c r="B83" s="173"/>
      <c r="C83" s="174"/>
      <c r="D83" s="187" t="s">
        <v>74</v>
      </c>
      <c r="E83" s="188" t="s">
        <v>136</v>
      </c>
      <c r="F83" s="188" t="s">
        <v>137</v>
      </c>
      <c r="G83" s="174"/>
      <c r="H83" s="174"/>
      <c r="I83" s="177"/>
      <c r="J83" s="189">
        <f>BK83</f>
        <v>0</v>
      </c>
      <c r="K83" s="174"/>
      <c r="L83" s="179"/>
      <c r="M83" s="180"/>
      <c r="N83" s="181"/>
      <c r="O83" s="181"/>
      <c r="P83" s="182">
        <f>SUM(P84:P109)</f>
        <v>0</v>
      </c>
      <c r="Q83" s="181"/>
      <c r="R83" s="182">
        <f>SUM(R84:R109)</f>
        <v>5.5733331599999998</v>
      </c>
      <c r="S83" s="181"/>
      <c r="T83" s="183">
        <f>SUM(T84:T109)</f>
        <v>0</v>
      </c>
      <c r="AR83" s="184" t="s">
        <v>83</v>
      </c>
      <c r="AT83" s="185" t="s">
        <v>74</v>
      </c>
      <c r="AU83" s="185" t="s">
        <v>83</v>
      </c>
      <c r="AY83" s="184" t="s">
        <v>135</v>
      </c>
      <c r="BK83" s="186">
        <f>SUM(BK84:BK109)</f>
        <v>0</v>
      </c>
    </row>
    <row r="84" spans="2:65" s="1" customFormat="1" ht="22.5" customHeight="1">
      <c r="B84" s="38"/>
      <c r="C84" s="190" t="s">
        <v>83</v>
      </c>
      <c r="D84" s="190" t="s">
        <v>138</v>
      </c>
      <c r="E84" s="191" t="s">
        <v>139</v>
      </c>
      <c r="F84" s="192" t="s">
        <v>140</v>
      </c>
      <c r="G84" s="193" t="s">
        <v>141</v>
      </c>
      <c r="H84" s="194">
        <v>168</v>
      </c>
      <c r="I84" s="195"/>
      <c r="J84" s="196">
        <f>ROUND(I84*H84,2)</f>
        <v>0</v>
      </c>
      <c r="K84" s="192" t="s">
        <v>21</v>
      </c>
      <c r="L84" s="58"/>
      <c r="M84" s="197" t="s">
        <v>21</v>
      </c>
      <c r="N84" s="198" t="s">
        <v>46</v>
      </c>
      <c r="O84" s="39"/>
      <c r="P84" s="199">
        <f>O84*H84</f>
        <v>0</v>
      </c>
      <c r="Q84" s="199">
        <v>0</v>
      </c>
      <c r="R84" s="199">
        <f>Q84*H84</f>
        <v>0</v>
      </c>
      <c r="S84" s="199">
        <v>0</v>
      </c>
      <c r="T84" s="200">
        <f>S84*H84</f>
        <v>0</v>
      </c>
      <c r="AR84" s="21" t="s">
        <v>142</v>
      </c>
      <c r="AT84" s="21" t="s">
        <v>138</v>
      </c>
      <c r="AU84" s="21" t="s">
        <v>85</v>
      </c>
      <c r="AY84" s="21" t="s">
        <v>135</v>
      </c>
      <c r="BE84" s="201">
        <f>IF(N84="základní",J84,0)</f>
        <v>0</v>
      </c>
      <c r="BF84" s="201">
        <f>IF(N84="snížená",J84,0)</f>
        <v>0</v>
      </c>
      <c r="BG84" s="201">
        <f>IF(N84="zákl. přenesená",J84,0)</f>
        <v>0</v>
      </c>
      <c r="BH84" s="201">
        <f>IF(N84="sníž. přenesená",J84,0)</f>
        <v>0</v>
      </c>
      <c r="BI84" s="201">
        <f>IF(N84="nulová",J84,0)</f>
        <v>0</v>
      </c>
      <c r="BJ84" s="21" t="s">
        <v>83</v>
      </c>
      <c r="BK84" s="201">
        <f>ROUND(I84*H84,2)</f>
        <v>0</v>
      </c>
      <c r="BL84" s="21" t="s">
        <v>142</v>
      </c>
      <c r="BM84" s="21" t="s">
        <v>693</v>
      </c>
    </row>
    <row r="85" spans="2:65" s="1" customFormat="1" ht="22.5" customHeight="1">
      <c r="B85" s="38"/>
      <c r="C85" s="190" t="s">
        <v>85</v>
      </c>
      <c r="D85" s="190" t="s">
        <v>138</v>
      </c>
      <c r="E85" s="191" t="s">
        <v>144</v>
      </c>
      <c r="F85" s="192" t="s">
        <v>145</v>
      </c>
      <c r="G85" s="193" t="s">
        <v>146</v>
      </c>
      <c r="H85" s="194">
        <v>80</v>
      </c>
      <c r="I85" s="195"/>
      <c r="J85" s="196">
        <f>ROUND(I85*H85,2)</f>
        <v>0</v>
      </c>
      <c r="K85" s="192" t="s">
        <v>21</v>
      </c>
      <c r="L85" s="58"/>
      <c r="M85" s="197" t="s">
        <v>21</v>
      </c>
      <c r="N85" s="198" t="s">
        <v>46</v>
      </c>
      <c r="O85" s="39"/>
      <c r="P85" s="199">
        <f>O85*H85</f>
        <v>0</v>
      </c>
      <c r="Q85" s="199">
        <v>0</v>
      </c>
      <c r="R85" s="199">
        <f>Q85*H85</f>
        <v>0</v>
      </c>
      <c r="S85" s="199">
        <v>0</v>
      </c>
      <c r="T85" s="200">
        <f>S85*H85</f>
        <v>0</v>
      </c>
      <c r="AR85" s="21" t="s">
        <v>142</v>
      </c>
      <c r="AT85" s="21" t="s">
        <v>138</v>
      </c>
      <c r="AU85" s="21" t="s">
        <v>85</v>
      </c>
      <c r="AY85" s="21" t="s">
        <v>135</v>
      </c>
      <c r="BE85" s="201">
        <f>IF(N85="základní",J85,0)</f>
        <v>0</v>
      </c>
      <c r="BF85" s="201">
        <f>IF(N85="snížená",J85,0)</f>
        <v>0</v>
      </c>
      <c r="BG85" s="201">
        <f>IF(N85="zákl. přenesená",J85,0)</f>
        <v>0</v>
      </c>
      <c r="BH85" s="201">
        <f>IF(N85="sníž. přenesená",J85,0)</f>
        <v>0</v>
      </c>
      <c r="BI85" s="201">
        <f>IF(N85="nulová",J85,0)</f>
        <v>0</v>
      </c>
      <c r="BJ85" s="21" t="s">
        <v>83</v>
      </c>
      <c r="BK85" s="201">
        <f>ROUND(I85*H85,2)</f>
        <v>0</v>
      </c>
      <c r="BL85" s="21" t="s">
        <v>142</v>
      </c>
      <c r="BM85" s="21" t="s">
        <v>694</v>
      </c>
    </row>
    <row r="86" spans="2:65" s="1" customFormat="1" ht="22.5" customHeight="1">
      <c r="B86" s="38"/>
      <c r="C86" s="190" t="s">
        <v>148</v>
      </c>
      <c r="D86" s="190" t="s">
        <v>138</v>
      </c>
      <c r="E86" s="191" t="s">
        <v>149</v>
      </c>
      <c r="F86" s="192" t="s">
        <v>150</v>
      </c>
      <c r="G86" s="193" t="s">
        <v>141</v>
      </c>
      <c r="H86" s="194">
        <v>168</v>
      </c>
      <c r="I86" s="195"/>
      <c r="J86" s="196">
        <f>ROUND(I86*H86,2)</f>
        <v>0</v>
      </c>
      <c r="K86" s="192" t="s">
        <v>21</v>
      </c>
      <c r="L86" s="58"/>
      <c r="M86" s="197" t="s">
        <v>21</v>
      </c>
      <c r="N86" s="198" t="s">
        <v>46</v>
      </c>
      <c r="O86" s="39"/>
      <c r="P86" s="199">
        <f>O86*H86</f>
        <v>0</v>
      </c>
      <c r="Q86" s="199">
        <v>0</v>
      </c>
      <c r="R86" s="199">
        <f>Q86*H86</f>
        <v>0</v>
      </c>
      <c r="S86" s="199">
        <v>0</v>
      </c>
      <c r="T86" s="200">
        <f>S86*H86</f>
        <v>0</v>
      </c>
      <c r="AR86" s="21" t="s">
        <v>142</v>
      </c>
      <c r="AT86" s="21" t="s">
        <v>138</v>
      </c>
      <c r="AU86" s="21" t="s">
        <v>85</v>
      </c>
      <c r="AY86" s="21" t="s">
        <v>135</v>
      </c>
      <c r="BE86" s="201">
        <f>IF(N86="základní",J86,0)</f>
        <v>0</v>
      </c>
      <c r="BF86" s="201">
        <f>IF(N86="snížená",J86,0)</f>
        <v>0</v>
      </c>
      <c r="BG86" s="201">
        <f>IF(N86="zákl. přenesená",J86,0)</f>
        <v>0</v>
      </c>
      <c r="BH86" s="201">
        <f>IF(N86="sníž. přenesená",J86,0)</f>
        <v>0</v>
      </c>
      <c r="BI86" s="201">
        <f>IF(N86="nulová",J86,0)</f>
        <v>0</v>
      </c>
      <c r="BJ86" s="21" t="s">
        <v>83</v>
      </c>
      <c r="BK86" s="201">
        <f>ROUND(I86*H86,2)</f>
        <v>0</v>
      </c>
      <c r="BL86" s="21" t="s">
        <v>142</v>
      </c>
      <c r="BM86" s="21" t="s">
        <v>695</v>
      </c>
    </row>
    <row r="87" spans="2:65" s="1" customFormat="1" ht="22.5" customHeight="1">
      <c r="B87" s="38"/>
      <c r="C87" s="202" t="s">
        <v>142</v>
      </c>
      <c r="D87" s="202" t="s">
        <v>152</v>
      </c>
      <c r="E87" s="203" t="s">
        <v>484</v>
      </c>
      <c r="F87" s="204" t="s">
        <v>485</v>
      </c>
      <c r="G87" s="205" t="s">
        <v>141</v>
      </c>
      <c r="H87" s="206">
        <v>205.572</v>
      </c>
      <c r="I87" s="207"/>
      <c r="J87" s="208">
        <f>ROUND(I87*H87,2)</f>
        <v>0</v>
      </c>
      <c r="K87" s="204" t="s">
        <v>21</v>
      </c>
      <c r="L87" s="209"/>
      <c r="M87" s="210" t="s">
        <v>21</v>
      </c>
      <c r="N87" s="211" t="s">
        <v>46</v>
      </c>
      <c r="O87" s="39"/>
      <c r="P87" s="199">
        <f>O87*H87</f>
        <v>0</v>
      </c>
      <c r="Q87" s="199">
        <v>4.1399999999999996E-3</v>
      </c>
      <c r="R87" s="199">
        <f>Q87*H87</f>
        <v>0.85106807999999989</v>
      </c>
      <c r="S87" s="199">
        <v>0</v>
      </c>
      <c r="T87" s="200">
        <f>S87*H87</f>
        <v>0</v>
      </c>
      <c r="AR87" s="21" t="s">
        <v>155</v>
      </c>
      <c r="AT87" s="21" t="s">
        <v>152</v>
      </c>
      <c r="AU87" s="21" t="s">
        <v>85</v>
      </c>
      <c r="AY87" s="21" t="s">
        <v>135</v>
      </c>
      <c r="BE87" s="201">
        <f>IF(N87="základní",J87,0)</f>
        <v>0</v>
      </c>
      <c r="BF87" s="201">
        <f>IF(N87="snížená",J87,0)</f>
        <v>0</v>
      </c>
      <c r="BG87" s="201">
        <f>IF(N87="zákl. přenesená",J87,0)</f>
        <v>0</v>
      </c>
      <c r="BH87" s="201">
        <f>IF(N87="sníž. přenesená",J87,0)</f>
        <v>0</v>
      </c>
      <c r="BI87" s="201">
        <f>IF(N87="nulová",J87,0)</f>
        <v>0</v>
      </c>
      <c r="BJ87" s="21" t="s">
        <v>83</v>
      </c>
      <c r="BK87" s="201">
        <f>ROUND(I87*H87,2)</f>
        <v>0</v>
      </c>
      <c r="BL87" s="21" t="s">
        <v>142</v>
      </c>
      <c r="BM87" s="21" t="s">
        <v>696</v>
      </c>
    </row>
    <row r="88" spans="2:65" s="11" customFormat="1" ht="12">
      <c r="B88" s="212"/>
      <c r="C88" s="213"/>
      <c r="D88" s="214" t="s">
        <v>157</v>
      </c>
      <c r="E88" s="213"/>
      <c r="F88" s="215" t="s">
        <v>697</v>
      </c>
      <c r="G88" s="213"/>
      <c r="H88" s="216">
        <v>205.572</v>
      </c>
      <c r="I88" s="217"/>
      <c r="J88" s="213"/>
      <c r="K88" s="213"/>
      <c r="L88" s="218"/>
      <c r="M88" s="219"/>
      <c r="N88" s="220"/>
      <c r="O88" s="220"/>
      <c r="P88" s="220"/>
      <c r="Q88" s="220"/>
      <c r="R88" s="220"/>
      <c r="S88" s="220"/>
      <c r="T88" s="221"/>
      <c r="AT88" s="222" t="s">
        <v>157</v>
      </c>
      <c r="AU88" s="222" t="s">
        <v>85</v>
      </c>
      <c r="AV88" s="11" t="s">
        <v>85</v>
      </c>
      <c r="AW88" s="11" t="s">
        <v>6</v>
      </c>
      <c r="AX88" s="11" t="s">
        <v>83</v>
      </c>
      <c r="AY88" s="222" t="s">
        <v>135</v>
      </c>
    </row>
    <row r="89" spans="2:65" s="1" customFormat="1" ht="22.5" customHeight="1">
      <c r="B89" s="38"/>
      <c r="C89" s="190" t="s">
        <v>159</v>
      </c>
      <c r="D89" s="190" t="s">
        <v>138</v>
      </c>
      <c r="E89" s="191" t="s">
        <v>165</v>
      </c>
      <c r="F89" s="192" t="s">
        <v>166</v>
      </c>
      <c r="G89" s="193" t="s">
        <v>146</v>
      </c>
      <c r="H89" s="194">
        <v>160</v>
      </c>
      <c r="I89" s="195"/>
      <c r="J89" s="196">
        <f>ROUND(I89*H89,2)</f>
        <v>0</v>
      </c>
      <c r="K89" s="192" t="s">
        <v>21</v>
      </c>
      <c r="L89" s="58"/>
      <c r="M89" s="197" t="s">
        <v>21</v>
      </c>
      <c r="N89" s="198" t="s">
        <v>46</v>
      </c>
      <c r="O89" s="39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AR89" s="21" t="s">
        <v>142</v>
      </c>
      <c r="AT89" s="21" t="s">
        <v>138</v>
      </c>
      <c r="AU89" s="21" t="s">
        <v>85</v>
      </c>
      <c r="AY89" s="21" t="s">
        <v>135</v>
      </c>
      <c r="BE89" s="201">
        <f>IF(N89="základní",J89,0)</f>
        <v>0</v>
      </c>
      <c r="BF89" s="201">
        <f>IF(N89="snížená",J89,0)</f>
        <v>0</v>
      </c>
      <c r="BG89" s="201">
        <f>IF(N89="zákl. přenesená",J89,0)</f>
        <v>0</v>
      </c>
      <c r="BH89" s="201">
        <f>IF(N89="sníž. přenesená",J89,0)</f>
        <v>0</v>
      </c>
      <c r="BI89" s="201">
        <f>IF(N89="nulová",J89,0)</f>
        <v>0</v>
      </c>
      <c r="BJ89" s="21" t="s">
        <v>83</v>
      </c>
      <c r="BK89" s="201">
        <f>ROUND(I89*H89,2)</f>
        <v>0</v>
      </c>
      <c r="BL89" s="21" t="s">
        <v>142</v>
      </c>
      <c r="BM89" s="21" t="s">
        <v>698</v>
      </c>
    </row>
    <row r="90" spans="2:65" s="1" customFormat="1" ht="24">
      <c r="B90" s="38"/>
      <c r="C90" s="60"/>
      <c r="D90" s="214" t="s">
        <v>168</v>
      </c>
      <c r="E90" s="60"/>
      <c r="F90" s="223" t="s">
        <v>169</v>
      </c>
      <c r="G90" s="60"/>
      <c r="H90" s="60"/>
      <c r="I90" s="160"/>
      <c r="J90" s="60"/>
      <c r="K90" s="60"/>
      <c r="L90" s="58"/>
      <c r="M90" s="224"/>
      <c r="N90" s="39"/>
      <c r="O90" s="39"/>
      <c r="P90" s="39"/>
      <c r="Q90" s="39"/>
      <c r="R90" s="39"/>
      <c r="S90" s="39"/>
      <c r="T90" s="75"/>
      <c r="AT90" s="21" t="s">
        <v>168</v>
      </c>
      <c r="AU90" s="21" t="s">
        <v>85</v>
      </c>
    </row>
    <row r="91" spans="2:65" s="1" customFormat="1" ht="22.5" customHeight="1">
      <c r="B91" s="38"/>
      <c r="C91" s="202" t="s">
        <v>164</v>
      </c>
      <c r="D91" s="202" t="s">
        <v>152</v>
      </c>
      <c r="E91" s="203" t="s">
        <v>171</v>
      </c>
      <c r="F91" s="204" t="s">
        <v>172</v>
      </c>
      <c r="G91" s="205" t="s">
        <v>173</v>
      </c>
      <c r="H91" s="206">
        <v>8.1000000000000003E-2</v>
      </c>
      <c r="I91" s="207"/>
      <c r="J91" s="208">
        <f>ROUND(I91*H91,2)</f>
        <v>0</v>
      </c>
      <c r="K91" s="204" t="s">
        <v>21</v>
      </c>
      <c r="L91" s="209"/>
      <c r="M91" s="210" t="s">
        <v>21</v>
      </c>
      <c r="N91" s="211" t="s">
        <v>46</v>
      </c>
      <c r="O91" s="39"/>
      <c r="P91" s="199">
        <f>O91*H91</f>
        <v>0</v>
      </c>
      <c r="Q91" s="199">
        <v>1.09E-3</v>
      </c>
      <c r="R91" s="199">
        <f>Q91*H91</f>
        <v>8.829000000000001E-5</v>
      </c>
      <c r="S91" s="199">
        <v>0</v>
      </c>
      <c r="T91" s="200">
        <f>S91*H91</f>
        <v>0</v>
      </c>
      <c r="AR91" s="21" t="s">
        <v>155</v>
      </c>
      <c r="AT91" s="21" t="s">
        <v>152</v>
      </c>
      <c r="AU91" s="21" t="s">
        <v>85</v>
      </c>
      <c r="AY91" s="21" t="s">
        <v>135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21" t="s">
        <v>83</v>
      </c>
      <c r="BK91" s="201">
        <f>ROUND(I91*H91,2)</f>
        <v>0</v>
      </c>
      <c r="BL91" s="21" t="s">
        <v>142</v>
      </c>
      <c r="BM91" s="21" t="s">
        <v>699</v>
      </c>
    </row>
    <row r="92" spans="2:65" s="1" customFormat="1" ht="24">
      <c r="B92" s="38"/>
      <c r="C92" s="60"/>
      <c r="D92" s="225" t="s">
        <v>168</v>
      </c>
      <c r="E92" s="60"/>
      <c r="F92" s="226" t="s">
        <v>175</v>
      </c>
      <c r="G92" s="60"/>
      <c r="H92" s="60"/>
      <c r="I92" s="160"/>
      <c r="J92" s="60"/>
      <c r="K92" s="60"/>
      <c r="L92" s="58"/>
      <c r="M92" s="224"/>
      <c r="N92" s="39"/>
      <c r="O92" s="39"/>
      <c r="P92" s="39"/>
      <c r="Q92" s="39"/>
      <c r="R92" s="39"/>
      <c r="S92" s="39"/>
      <c r="T92" s="75"/>
      <c r="AT92" s="21" t="s">
        <v>168</v>
      </c>
      <c r="AU92" s="21" t="s">
        <v>85</v>
      </c>
    </row>
    <row r="93" spans="2:65" s="11" customFormat="1" ht="12">
      <c r="B93" s="212"/>
      <c r="C93" s="213"/>
      <c r="D93" s="214" t="s">
        <v>157</v>
      </c>
      <c r="E93" s="213"/>
      <c r="F93" s="215" t="s">
        <v>700</v>
      </c>
      <c r="G93" s="213"/>
      <c r="H93" s="216">
        <v>8.1000000000000003E-2</v>
      </c>
      <c r="I93" s="217"/>
      <c r="J93" s="213"/>
      <c r="K93" s="213"/>
      <c r="L93" s="218"/>
      <c r="M93" s="219"/>
      <c r="N93" s="220"/>
      <c r="O93" s="220"/>
      <c r="P93" s="220"/>
      <c r="Q93" s="220"/>
      <c r="R93" s="220"/>
      <c r="S93" s="220"/>
      <c r="T93" s="221"/>
      <c r="AT93" s="222" t="s">
        <v>157</v>
      </c>
      <c r="AU93" s="222" t="s">
        <v>85</v>
      </c>
      <c r="AV93" s="11" t="s">
        <v>85</v>
      </c>
      <c r="AW93" s="11" t="s">
        <v>6</v>
      </c>
      <c r="AX93" s="11" t="s">
        <v>83</v>
      </c>
      <c r="AY93" s="222" t="s">
        <v>135</v>
      </c>
    </row>
    <row r="94" spans="2:65" s="1" customFormat="1" ht="22.5" customHeight="1">
      <c r="B94" s="38"/>
      <c r="C94" s="190" t="s">
        <v>170</v>
      </c>
      <c r="D94" s="190" t="s">
        <v>138</v>
      </c>
      <c r="E94" s="191" t="s">
        <v>177</v>
      </c>
      <c r="F94" s="192" t="s">
        <v>178</v>
      </c>
      <c r="G94" s="193" t="s">
        <v>146</v>
      </c>
      <c r="H94" s="194">
        <v>80</v>
      </c>
      <c r="I94" s="195"/>
      <c r="J94" s="196">
        <f>ROUND(I94*H94,2)</f>
        <v>0</v>
      </c>
      <c r="K94" s="192" t="s">
        <v>21</v>
      </c>
      <c r="L94" s="58"/>
      <c r="M94" s="197" t="s">
        <v>21</v>
      </c>
      <c r="N94" s="198" t="s">
        <v>46</v>
      </c>
      <c r="O94" s="39"/>
      <c r="P94" s="199">
        <f>O94*H94</f>
        <v>0</v>
      </c>
      <c r="Q94" s="199">
        <v>0</v>
      </c>
      <c r="R94" s="199">
        <f>Q94*H94</f>
        <v>0</v>
      </c>
      <c r="S94" s="199">
        <v>0</v>
      </c>
      <c r="T94" s="200">
        <f>S94*H94</f>
        <v>0</v>
      </c>
      <c r="AR94" s="21" t="s">
        <v>142</v>
      </c>
      <c r="AT94" s="21" t="s">
        <v>138</v>
      </c>
      <c r="AU94" s="21" t="s">
        <v>85</v>
      </c>
      <c r="AY94" s="21" t="s">
        <v>135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21" t="s">
        <v>83</v>
      </c>
      <c r="BK94" s="201">
        <f>ROUND(I94*H94,2)</f>
        <v>0</v>
      </c>
      <c r="BL94" s="21" t="s">
        <v>142</v>
      </c>
      <c r="BM94" s="21" t="s">
        <v>701</v>
      </c>
    </row>
    <row r="95" spans="2:65" s="1" customFormat="1" ht="22.5" customHeight="1">
      <c r="B95" s="38"/>
      <c r="C95" s="202" t="s">
        <v>155</v>
      </c>
      <c r="D95" s="202" t="s">
        <v>152</v>
      </c>
      <c r="E95" s="203" t="s">
        <v>181</v>
      </c>
      <c r="F95" s="204" t="s">
        <v>182</v>
      </c>
      <c r="G95" s="205" t="s">
        <v>183</v>
      </c>
      <c r="H95" s="206">
        <v>14.032999999999999</v>
      </c>
      <c r="I95" s="207"/>
      <c r="J95" s="208">
        <f>ROUND(I95*H95,2)</f>
        <v>0</v>
      </c>
      <c r="K95" s="204" t="s">
        <v>21</v>
      </c>
      <c r="L95" s="209"/>
      <c r="M95" s="210" t="s">
        <v>21</v>
      </c>
      <c r="N95" s="211" t="s">
        <v>46</v>
      </c>
      <c r="O95" s="39"/>
      <c r="P95" s="199">
        <f>O95*H95</f>
        <v>0</v>
      </c>
      <c r="Q95" s="199">
        <v>0.28504000000000002</v>
      </c>
      <c r="R95" s="199">
        <f>Q95*H95</f>
        <v>3.99996632</v>
      </c>
      <c r="S95" s="199">
        <v>0</v>
      </c>
      <c r="T95" s="200">
        <f>S95*H95</f>
        <v>0</v>
      </c>
      <c r="AR95" s="21" t="s">
        <v>155</v>
      </c>
      <c r="AT95" s="21" t="s">
        <v>152</v>
      </c>
      <c r="AU95" s="21" t="s">
        <v>85</v>
      </c>
      <c r="AY95" s="21" t="s">
        <v>135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21" t="s">
        <v>83</v>
      </c>
      <c r="BK95" s="201">
        <f>ROUND(I95*H95,2)</f>
        <v>0</v>
      </c>
      <c r="BL95" s="21" t="s">
        <v>142</v>
      </c>
      <c r="BM95" s="21" t="s">
        <v>702</v>
      </c>
    </row>
    <row r="96" spans="2:65" s="11" customFormat="1" ht="12">
      <c r="B96" s="212"/>
      <c r="C96" s="213"/>
      <c r="D96" s="214" t="s">
        <v>157</v>
      </c>
      <c r="E96" s="213"/>
      <c r="F96" s="215" t="s">
        <v>703</v>
      </c>
      <c r="G96" s="213"/>
      <c r="H96" s="216">
        <v>14.032999999999999</v>
      </c>
      <c r="I96" s="217"/>
      <c r="J96" s="213"/>
      <c r="K96" s="213"/>
      <c r="L96" s="218"/>
      <c r="M96" s="219"/>
      <c r="N96" s="220"/>
      <c r="O96" s="220"/>
      <c r="P96" s="220"/>
      <c r="Q96" s="220"/>
      <c r="R96" s="220"/>
      <c r="S96" s="220"/>
      <c r="T96" s="221"/>
      <c r="AT96" s="222" t="s">
        <v>157</v>
      </c>
      <c r="AU96" s="222" t="s">
        <v>85</v>
      </c>
      <c r="AV96" s="11" t="s">
        <v>85</v>
      </c>
      <c r="AW96" s="11" t="s">
        <v>6</v>
      </c>
      <c r="AX96" s="11" t="s">
        <v>83</v>
      </c>
      <c r="AY96" s="222" t="s">
        <v>135</v>
      </c>
    </row>
    <row r="97" spans="2:65" s="1" customFormat="1" ht="22.5" customHeight="1">
      <c r="B97" s="38"/>
      <c r="C97" s="190" t="s">
        <v>180</v>
      </c>
      <c r="D97" s="190" t="s">
        <v>138</v>
      </c>
      <c r="E97" s="191" t="s">
        <v>187</v>
      </c>
      <c r="F97" s="192" t="s">
        <v>188</v>
      </c>
      <c r="G97" s="193" t="s">
        <v>189</v>
      </c>
      <c r="H97" s="194">
        <v>2E-3</v>
      </c>
      <c r="I97" s="195"/>
      <c r="J97" s="196">
        <f>ROUND(I97*H97,2)</f>
        <v>0</v>
      </c>
      <c r="K97" s="192" t="s">
        <v>21</v>
      </c>
      <c r="L97" s="58"/>
      <c r="M97" s="197" t="s">
        <v>21</v>
      </c>
      <c r="N97" s="198" t="s">
        <v>46</v>
      </c>
      <c r="O97" s="39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AR97" s="21" t="s">
        <v>142</v>
      </c>
      <c r="AT97" s="21" t="s">
        <v>138</v>
      </c>
      <c r="AU97" s="21" t="s">
        <v>85</v>
      </c>
      <c r="AY97" s="21" t="s">
        <v>135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21" t="s">
        <v>83</v>
      </c>
      <c r="BK97" s="201">
        <f>ROUND(I97*H97,2)</f>
        <v>0</v>
      </c>
      <c r="BL97" s="21" t="s">
        <v>142</v>
      </c>
      <c r="BM97" s="21" t="s">
        <v>704</v>
      </c>
    </row>
    <row r="98" spans="2:65" s="1" customFormat="1" ht="22.5" customHeight="1">
      <c r="B98" s="38"/>
      <c r="C98" s="202" t="s">
        <v>186</v>
      </c>
      <c r="D98" s="202" t="s">
        <v>152</v>
      </c>
      <c r="E98" s="203" t="s">
        <v>192</v>
      </c>
      <c r="F98" s="204" t="s">
        <v>193</v>
      </c>
      <c r="G98" s="205" t="s">
        <v>194</v>
      </c>
      <c r="H98" s="206">
        <v>198.47200000000001</v>
      </c>
      <c r="I98" s="207"/>
      <c r="J98" s="208">
        <f>ROUND(I98*H98,2)</f>
        <v>0</v>
      </c>
      <c r="K98" s="204" t="s">
        <v>21</v>
      </c>
      <c r="L98" s="209"/>
      <c r="M98" s="210" t="s">
        <v>21</v>
      </c>
      <c r="N98" s="211" t="s">
        <v>46</v>
      </c>
      <c r="O98" s="39"/>
      <c r="P98" s="199">
        <f>O98*H98</f>
        <v>0</v>
      </c>
      <c r="Q98" s="199">
        <v>1.0000000000000001E-5</v>
      </c>
      <c r="R98" s="199">
        <f>Q98*H98</f>
        <v>1.9847200000000001E-3</v>
      </c>
      <c r="S98" s="199">
        <v>0</v>
      </c>
      <c r="T98" s="200">
        <f>S98*H98</f>
        <v>0</v>
      </c>
      <c r="AR98" s="21" t="s">
        <v>155</v>
      </c>
      <c r="AT98" s="21" t="s">
        <v>152</v>
      </c>
      <c r="AU98" s="21" t="s">
        <v>85</v>
      </c>
      <c r="AY98" s="21" t="s">
        <v>135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21" t="s">
        <v>83</v>
      </c>
      <c r="BK98" s="201">
        <f>ROUND(I98*H98,2)</f>
        <v>0</v>
      </c>
      <c r="BL98" s="21" t="s">
        <v>142</v>
      </c>
      <c r="BM98" s="21" t="s">
        <v>705</v>
      </c>
    </row>
    <row r="99" spans="2:65" s="1" customFormat="1" ht="24">
      <c r="B99" s="38"/>
      <c r="C99" s="60"/>
      <c r="D99" s="225" t="s">
        <v>168</v>
      </c>
      <c r="E99" s="60"/>
      <c r="F99" s="226" t="s">
        <v>196</v>
      </c>
      <c r="G99" s="60"/>
      <c r="H99" s="60"/>
      <c r="I99" s="160"/>
      <c r="J99" s="60"/>
      <c r="K99" s="60"/>
      <c r="L99" s="58"/>
      <c r="M99" s="224"/>
      <c r="N99" s="39"/>
      <c r="O99" s="39"/>
      <c r="P99" s="39"/>
      <c r="Q99" s="39"/>
      <c r="R99" s="39"/>
      <c r="S99" s="39"/>
      <c r="T99" s="75"/>
      <c r="AT99" s="21" t="s">
        <v>168</v>
      </c>
      <c r="AU99" s="21" t="s">
        <v>85</v>
      </c>
    </row>
    <row r="100" spans="2:65" s="11" customFormat="1" ht="12">
      <c r="B100" s="212"/>
      <c r="C100" s="213"/>
      <c r="D100" s="214" t="s">
        <v>157</v>
      </c>
      <c r="E100" s="213"/>
      <c r="F100" s="215" t="s">
        <v>706</v>
      </c>
      <c r="G100" s="213"/>
      <c r="H100" s="216">
        <v>198.47200000000001</v>
      </c>
      <c r="I100" s="217"/>
      <c r="J100" s="213"/>
      <c r="K100" s="213"/>
      <c r="L100" s="218"/>
      <c r="M100" s="219"/>
      <c r="N100" s="220"/>
      <c r="O100" s="220"/>
      <c r="P100" s="220"/>
      <c r="Q100" s="220"/>
      <c r="R100" s="220"/>
      <c r="S100" s="220"/>
      <c r="T100" s="221"/>
      <c r="AT100" s="222" t="s">
        <v>157</v>
      </c>
      <c r="AU100" s="222" t="s">
        <v>85</v>
      </c>
      <c r="AV100" s="11" t="s">
        <v>85</v>
      </c>
      <c r="AW100" s="11" t="s">
        <v>6</v>
      </c>
      <c r="AX100" s="11" t="s">
        <v>83</v>
      </c>
      <c r="AY100" s="222" t="s">
        <v>135</v>
      </c>
    </row>
    <row r="101" spans="2:65" s="1" customFormat="1" ht="22.5" customHeight="1">
      <c r="B101" s="38"/>
      <c r="C101" s="190" t="s">
        <v>191</v>
      </c>
      <c r="D101" s="190" t="s">
        <v>138</v>
      </c>
      <c r="E101" s="191" t="s">
        <v>199</v>
      </c>
      <c r="F101" s="192" t="s">
        <v>200</v>
      </c>
      <c r="G101" s="193" t="s">
        <v>201</v>
      </c>
      <c r="H101" s="194">
        <v>136</v>
      </c>
      <c r="I101" s="195"/>
      <c r="J101" s="196">
        <f t="shared" ref="J101:J107" si="0">ROUND(I101*H101,2)</f>
        <v>0</v>
      </c>
      <c r="K101" s="192" t="s">
        <v>21</v>
      </c>
      <c r="L101" s="58"/>
      <c r="M101" s="197" t="s">
        <v>21</v>
      </c>
      <c r="N101" s="198" t="s">
        <v>46</v>
      </c>
      <c r="O101" s="39"/>
      <c r="P101" s="199">
        <f t="shared" ref="P101:P107" si="1">O101*H101</f>
        <v>0</v>
      </c>
      <c r="Q101" s="199">
        <v>0</v>
      </c>
      <c r="R101" s="199">
        <f t="shared" ref="R101:R107" si="2">Q101*H101</f>
        <v>0</v>
      </c>
      <c r="S101" s="199">
        <v>0</v>
      </c>
      <c r="T101" s="200">
        <f t="shared" ref="T101:T107" si="3">S101*H101</f>
        <v>0</v>
      </c>
      <c r="AR101" s="21" t="s">
        <v>142</v>
      </c>
      <c r="AT101" s="21" t="s">
        <v>138</v>
      </c>
      <c r="AU101" s="21" t="s">
        <v>85</v>
      </c>
      <c r="AY101" s="21" t="s">
        <v>135</v>
      </c>
      <c r="BE101" s="201">
        <f t="shared" ref="BE101:BE107" si="4">IF(N101="základní",J101,0)</f>
        <v>0</v>
      </c>
      <c r="BF101" s="201">
        <f t="shared" ref="BF101:BF107" si="5">IF(N101="snížená",J101,0)</f>
        <v>0</v>
      </c>
      <c r="BG101" s="201">
        <f t="shared" ref="BG101:BG107" si="6">IF(N101="zákl. přenesená",J101,0)</f>
        <v>0</v>
      </c>
      <c r="BH101" s="201">
        <f t="shared" ref="BH101:BH107" si="7">IF(N101="sníž. přenesená",J101,0)</f>
        <v>0</v>
      </c>
      <c r="BI101" s="201">
        <f t="shared" ref="BI101:BI107" si="8">IF(N101="nulová",J101,0)</f>
        <v>0</v>
      </c>
      <c r="BJ101" s="21" t="s">
        <v>83</v>
      </c>
      <c r="BK101" s="201">
        <f t="shared" ref="BK101:BK107" si="9">ROUND(I101*H101,2)</f>
        <v>0</v>
      </c>
      <c r="BL101" s="21" t="s">
        <v>142</v>
      </c>
      <c r="BM101" s="21" t="s">
        <v>707</v>
      </c>
    </row>
    <row r="102" spans="2:65" s="1" customFormat="1" ht="22.5" customHeight="1">
      <c r="B102" s="38"/>
      <c r="C102" s="190" t="s">
        <v>198</v>
      </c>
      <c r="D102" s="190" t="s">
        <v>138</v>
      </c>
      <c r="E102" s="191" t="s">
        <v>204</v>
      </c>
      <c r="F102" s="192" t="s">
        <v>205</v>
      </c>
      <c r="G102" s="193" t="s">
        <v>146</v>
      </c>
      <c r="H102" s="194">
        <v>4</v>
      </c>
      <c r="I102" s="195"/>
      <c r="J102" s="196">
        <f t="shared" si="0"/>
        <v>0</v>
      </c>
      <c r="K102" s="192" t="s">
        <v>21</v>
      </c>
      <c r="L102" s="58"/>
      <c r="M102" s="197" t="s">
        <v>21</v>
      </c>
      <c r="N102" s="198" t="s">
        <v>46</v>
      </c>
      <c r="O102" s="39"/>
      <c r="P102" s="199">
        <f t="shared" si="1"/>
        <v>0</v>
      </c>
      <c r="Q102" s="199">
        <v>0</v>
      </c>
      <c r="R102" s="199">
        <f t="shared" si="2"/>
        <v>0</v>
      </c>
      <c r="S102" s="199">
        <v>0</v>
      </c>
      <c r="T102" s="200">
        <f t="shared" si="3"/>
        <v>0</v>
      </c>
      <c r="AR102" s="21" t="s">
        <v>142</v>
      </c>
      <c r="AT102" s="21" t="s">
        <v>138</v>
      </c>
      <c r="AU102" s="21" t="s">
        <v>85</v>
      </c>
      <c r="AY102" s="21" t="s">
        <v>135</v>
      </c>
      <c r="BE102" s="201">
        <f t="shared" si="4"/>
        <v>0</v>
      </c>
      <c r="BF102" s="201">
        <f t="shared" si="5"/>
        <v>0</v>
      </c>
      <c r="BG102" s="201">
        <f t="shared" si="6"/>
        <v>0</v>
      </c>
      <c r="BH102" s="201">
        <f t="shared" si="7"/>
        <v>0</v>
      </c>
      <c r="BI102" s="201">
        <f t="shared" si="8"/>
        <v>0</v>
      </c>
      <c r="BJ102" s="21" t="s">
        <v>83</v>
      </c>
      <c r="BK102" s="201">
        <f t="shared" si="9"/>
        <v>0</v>
      </c>
      <c r="BL102" s="21" t="s">
        <v>142</v>
      </c>
      <c r="BM102" s="21" t="s">
        <v>708</v>
      </c>
    </row>
    <row r="103" spans="2:65" s="1" customFormat="1" ht="22.5" customHeight="1">
      <c r="B103" s="38"/>
      <c r="C103" s="190" t="s">
        <v>203</v>
      </c>
      <c r="D103" s="190" t="s">
        <v>138</v>
      </c>
      <c r="E103" s="191" t="s">
        <v>208</v>
      </c>
      <c r="F103" s="192" t="s">
        <v>209</v>
      </c>
      <c r="G103" s="193" t="s">
        <v>183</v>
      </c>
      <c r="H103" s="194">
        <v>3.2</v>
      </c>
      <c r="I103" s="195"/>
      <c r="J103" s="196">
        <f t="shared" si="0"/>
        <v>0</v>
      </c>
      <c r="K103" s="192" t="s">
        <v>21</v>
      </c>
      <c r="L103" s="58"/>
      <c r="M103" s="197" t="s">
        <v>21</v>
      </c>
      <c r="N103" s="198" t="s">
        <v>46</v>
      </c>
      <c r="O103" s="39"/>
      <c r="P103" s="199">
        <f t="shared" si="1"/>
        <v>0</v>
      </c>
      <c r="Q103" s="199">
        <v>0</v>
      </c>
      <c r="R103" s="199">
        <f t="shared" si="2"/>
        <v>0</v>
      </c>
      <c r="S103" s="199">
        <v>0</v>
      </c>
      <c r="T103" s="200">
        <f t="shared" si="3"/>
        <v>0</v>
      </c>
      <c r="AR103" s="21" t="s">
        <v>142</v>
      </c>
      <c r="AT103" s="21" t="s">
        <v>138</v>
      </c>
      <c r="AU103" s="21" t="s">
        <v>85</v>
      </c>
      <c r="AY103" s="21" t="s">
        <v>135</v>
      </c>
      <c r="BE103" s="201">
        <f t="shared" si="4"/>
        <v>0</v>
      </c>
      <c r="BF103" s="201">
        <f t="shared" si="5"/>
        <v>0</v>
      </c>
      <c r="BG103" s="201">
        <f t="shared" si="6"/>
        <v>0</v>
      </c>
      <c r="BH103" s="201">
        <f t="shared" si="7"/>
        <v>0</v>
      </c>
      <c r="BI103" s="201">
        <f t="shared" si="8"/>
        <v>0</v>
      </c>
      <c r="BJ103" s="21" t="s">
        <v>83</v>
      </c>
      <c r="BK103" s="201">
        <f t="shared" si="9"/>
        <v>0</v>
      </c>
      <c r="BL103" s="21" t="s">
        <v>142</v>
      </c>
      <c r="BM103" s="21" t="s">
        <v>709</v>
      </c>
    </row>
    <row r="104" spans="2:65" s="1" customFormat="1" ht="22.5" customHeight="1">
      <c r="B104" s="38"/>
      <c r="C104" s="190" t="s">
        <v>207</v>
      </c>
      <c r="D104" s="190" t="s">
        <v>138</v>
      </c>
      <c r="E104" s="191" t="s">
        <v>211</v>
      </c>
      <c r="F104" s="192" t="s">
        <v>212</v>
      </c>
      <c r="G104" s="193" t="s">
        <v>183</v>
      </c>
      <c r="H104" s="194">
        <v>16</v>
      </c>
      <c r="I104" s="195"/>
      <c r="J104" s="196">
        <f t="shared" si="0"/>
        <v>0</v>
      </c>
      <c r="K104" s="192" t="s">
        <v>21</v>
      </c>
      <c r="L104" s="58"/>
      <c r="M104" s="197" t="s">
        <v>21</v>
      </c>
      <c r="N104" s="198" t="s">
        <v>46</v>
      </c>
      <c r="O104" s="39"/>
      <c r="P104" s="199">
        <f t="shared" si="1"/>
        <v>0</v>
      </c>
      <c r="Q104" s="199">
        <v>0</v>
      </c>
      <c r="R104" s="199">
        <f t="shared" si="2"/>
        <v>0</v>
      </c>
      <c r="S104" s="199">
        <v>0</v>
      </c>
      <c r="T104" s="200">
        <f t="shared" si="3"/>
        <v>0</v>
      </c>
      <c r="AR104" s="21" t="s">
        <v>142</v>
      </c>
      <c r="AT104" s="21" t="s">
        <v>138</v>
      </c>
      <c r="AU104" s="21" t="s">
        <v>85</v>
      </c>
      <c r="AY104" s="21" t="s">
        <v>135</v>
      </c>
      <c r="BE104" s="201">
        <f t="shared" si="4"/>
        <v>0</v>
      </c>
      <c r="BF104" s="201">
        <f t="shared" si="5"/>
        <v>0</v>
      </c>
      <c r="BG104" s="201">
        <f t="shared" si="6"/>
        <v>0</v>
      </c>
      <c r="BH104" s="201">
        <f t="shared" si="7"/>
        <v>0</v>
      </c>
      <c r="BI104" s="201">
        <f t="shared" si="8"/>
        <v>0</v>
      </c>
      <c r="BJ104" s="21" t="s">
        <v>83</v>
      </c>
      <c r="BK104" s="201">
        <f t="shared" si="9"/>
        <v>0</v>
      </c>
      <c r="BL104" s="21" t="s">
        <v>142</v>
      </c>
      <c r="BM104" s="21" t="s">
        <v>710</v>
      </c>
    </row>
    <row r="105" spans="2:65" s="1" customFormat="1" ht="22.5" customHeight="1">
      <c r="B105" s="38"/>
      <c r="C105" s="190" t="s">
        <v>10</v>
      </c>
      <c r="D105" s="190" t="s">
        <v>138</v>
      </c>
      <c r="E105" s="191" t="s">
        <v>215</v>
      </c>
      <c r="F105" s="192" t="s">
        <v>216</v>
      </c>
      <c r="G105" s="193" t="s">
        <v>146</v>
      </c>
      <c r="H105" s="194">
        <v>160</v>
      </c>
      <c r="I105" s="195"/>
      <c r="J105" s="196">
        <f t="shared" si="0"/>
        <v>0</v>
      </c>
      <c r="K105" s="192" t="s">
        <v>21</v>
      </c>
      <c r="L105" s="58"/>
      <c r="M105" s="197" t="s">
        <v>21</v>
      </c>
      <c r="N105" s="198" t="s">
        <v>46</v>
      </c>
      <c r="O105" s="39"/>
      <c r="P105" s="199">
        <f t="shared" si="1"/>
        <v>0</v>
      </c>
      <c r="Q105" s="199">
        <v>0</v>
      </c>
      <c r="R105" s="199">
        <f t="shared" si="2"/>
        <v>0</v>
      </c>
      <c r="S105" s="199">
        <v>0</v>
      </c>
      <c r="T105" s="200">
        <f t="shared" si="3"/>
        <v>0</v>
      </c>
      <c r="AR105" s="21" t="s">
        <v>142</v>
      </c>
      <c r="AT105" s="21" t="s">
        <v>138</v>
      </c>
      <c r="AU105" s="21" t="s">
        <v>85</v>
      </c>
      <c r="AY105" s="21" t="s">
        <v>135</v>
      </c>
      <c r="BE105" s="201">
        <f t="shared" si="4"/>
        <v>0</v>
      </c>
      <c r="BF105" s="201">
        <f t="shared" si="5"/>
        <v>0</v>
      </c>
      <c r="BG105" s="201">
        <f t="shared" si="6"/>
        <v>0</v>
      </c>
      <c r="BH105" s="201">
        <f t="shared" si="7"/>
        <v>0</v>
      </c>
      <c r="BI105" s="201">
        <f t="shared" si="8"/>
        <v>0</v>
      </c>
      <c r="BJ105" s="21" t="s">
        <v>83</v>
      </c>
      <c r="BK105" s="201">
        <f t="shared" si="9"/>
        <v>0</v>
      </c>
      <c r="BL105" s="21" t="s">
        <v>142</v>
      </c>
      <c r="BM105" s="21" t="s">
        <v>711</v>
      </c>
    </row>
    <row r="106" spans="2:65" s="1" customFormat="1" ht="22.5" customHeight="1">
      <c r="B106" s="38"/>
      <c r="C106" s="190" t="s">
        <v>214</v>
      </c>
      <c r="D106" s="190" t="s">
        <v>138</v>
      </c>
      <c r="E106" s="191" t="s">
        <v>219</v>
      </c>
      <c r="F106" s="192" t="s">
        <v>220</v>
      </c>
      <c r="G106" s="193" t="s">
        <v>146</v>
      </c>
      <c r="H106" s="194">
        <v>80</v>
      </c>
      <c r="I106" s="195"/>
      <c r="J106" s="196">
        <f t="shared" si="0"/>
        <v>0</v>
      </c>
      <c r="K106" s="192" t="s">
        <v>21</v>
      </c>
      <c r="L106" s="58"/>
      <c r="M106" s="197" t="s">
        <v>21</v>
      </c>
      <c r="N106" s="198" t="s">
        <v>46</v>
      </c>
      <c r="O106" s="39"/>
      <c r="P106" s="199">
        <f t="shared" si="1"/>
        <v>0</v>
      </c>
      <c r="Q106" s="199">
        <v>0</v>
      </c>
      <c r="R106" s="199">
        <f t="shared" si="2"/>
        <v>0</v>
      </c>
      <c r="S106" s="199">
        <v>0</v>
      </c>
      <c r="T106" s="200">
        <f t="shared" si="3"/>
        <v>0</v>
      </c>
      <c r="AR106" s="21" t="s">
        <v>142</v>
      </c>
      <c r="AT106" s="21" t="s">
        <v>138</v>
      </c>
      <c r="AU106" s="21" t="s">
        <v>85</v>
      </c>
      <c r="AY106" s="21" t="s">
        <v>135</v>
      </c>
      <c r="BE106" s="201">
        <f t="shared" si="4"/>
        <v>0</v>
      </c>
      <c r="BF106" s="201">
        <f t="shared" si="5"/>
        <v>0</v>
      </c>
      <c r="BG106" s="201">
        <f t="shared" si="6"/>
        <v>0</v>
      </c>
      <c r="BH106" s="201">
        <f t="shared" si="7"/>
        <v>0</v>
      </c>
      <c r="BI106" s="201">
        <f t="shared" si="8"/>
        <v>0</v>
      </c>
      <c r="BJ106" s="21" t="s">
        <v>83</v>
      </c>
      <c r="BK106" s="201">
        <f t="shared" si="9"/>
        <v>0</v>
      </c>
      <c r="BL106" s="21" t="s">
        <v>142</v>
      </c>
      <c r="BM106" s="21" t="s">
        <v>712</v>
      </c>
    </row>
    <row r="107" spans="2:65" s="1" customFormat="1" ht="22.5" customHeight="1">
      <c r="B107" s="38"/>
      <c r="C107" s="202" t="s">
        <v>218</v>
      </c>
      <c r="D107" s="202" t="s">
        <v>152</v>
      </c>
      <c r="E107" s="203" t="s">
        <v>223</v>
      </c>
      <c r="F107" s="204" t="s">
        <v>224</v>
      </c>
      <c r="G107" s="205" t="s">
        <v>183</v>
      </c>
      <c r="H107" s="206">
        <v>2.105</v>
      </c>
      <c r="I107" s="207"/>
      <c r="J107" s="208">
        <f t="shared" si="0"/>
        <v>0</v>
      </c>
      <c r="K107" s="204" t="s">
        <v>21</v>
      </c>
      <c r="L107" s="209"/>
      <c r="M107" s="210" t="s">
        <v>21</v>
      </c>
      <c r="N107" s="211" t="s">
        <v>46</v>
      </c>
      <c r="O107" s="39"/>
      <c r="P107" s="199">
        <f t="shared" si="1"/>
        <v>0</v>
      </c>
      <c r="Q107" s="199">
        <v>0.34215000000000001</v>
      </c>
      <c r="R107" s="199">
        <f t="shared" si="2"/>
        <v>0.72022575</v>
      </c>
      <c r="S107" s="199">
        <v>0</v>
      </c>
      <c r="T107" s="200">
        <f t="shared" si="3"/>
        <v>0</v>
      </c>
      <c r="AR107" s="21" t="s">
        <v>155</v>
      </c>
      <c r="AT107" s="21" t="s">
        <v>152</v>
      </c>
      <c r="AU107" s="21" t="s">
        <v>85</v>
      </c>
      <c r="AY107" s="21" t="s">
        <v>135</v>
      </c>
      <c r="BE107" s="201">
        <f t="shared" si="4"/>
        <v>0</v>
      </c>
      <c r="BF107" s="201">
        <f t="shared" si="5"/>
        <v>0</v>
      </c>
      <c r="BG107" s="201">
        <f t="shared" si="6"/>
        <v>0</v>
      </c>
      <c r="BH107" s="201">
        <f t="shared" si="7"/>
        <v>0</v>
      </c>
      <c r="BI107" s="201">
        <f t="shared" si="8"/>
        <v>0</v>
      </c>
      <c r="BJ107" s="21" t="s">
        <v>83</v>
      </c>
      <c r="BK107" s="201">
        <f t="shared" si="9"/>
        <v>0</v>
      </c>
      <c r="BL107" s="21" t="s">
        <v>142</v>
      </c>
      <c r="BM107" s="21" t="s">
        <v>713</v>
      </c>
    </row>
    <row r="108" spans="2:65" s="1" customFormat="1" ht="24">
      <c r="B108" s="38"/>
      <c r="C108" s="60"/>
      <c r="D108" s="225" t="s">
        <v>168</v>
      </c>
      <c r="E108" s="60"/>
      <c r="F108" s="226" t="s">
        <v>226</v>
      </c>
      <c r="G108" s="60"/>
      <c r="H108" s="60"/>
      <c r="I108" s="160"/>
      <c r="J108" s="60"/>
      <c r="K108" s="60"/>
      <c r="L108" s="58"/>
      <c r="M108" s="224"/>
      <c r="N108" s="39"/>
      <c r="O108" s="39"/>
      <c r="P108" s="39"/>
      <c r="Q108" s="39"/>
      <c r="R108" s="39"/>
      <c r="S108" s="39"/>
      <c r="T108" s="75"/>
      <c r="AT108" s="21" t="s">
        <v>168</v>
      </c>
      <c r="AU108" s="21" t="s">
        <v>85</v>
      </c>
    </row>
    <row r="109" spans="2:65" s="11" customFormat="1" ht="12">
      <c r="B109" s="212"/>
      <c r="C109" s="213"/>
      <c r="D109" s="225" t="s">
        <v>157</v>
      </c>
      <c r="E109" s="213"/>
      <c r="F109" s="227" t="s">
        <v>714</v>
      </c>
      <c r="G109" s="213"/>
      <c r="H109" s="228">
        <v>2.105</v>
      </c>
      <c r="I109" s="217"/>
      <c r="J109" s="213"/>
      <c r="K109" s="213"/>
      <c r="L109" s="218"/>
      <c r="M109" s="219"/>
      <c r="N109" s="220"/>
      <c r="O109" s="220"/>
      <c r="P109" s="220"/>
      <c r="Q109" s="220"/>
      <c r="R109" s="220"/>
      <c r="S109" s="220"/>
      <c r="T109" s="221"/>
      <c r="AT109" s="222" t="s">
        <v>157</v>
      </c>
      <c r="AU109" s="222" t="s">
        <v>85</v>
      </c>
      <c r="AV109" s="11" t="s">
        <v>85</v>
      </c>
      <c r="AW109" s="11" t="s">
        <v>6</v>
      </c>
      <c r="AX109" s="11" t="s">
        <v>83</v>
      </c>
      <c r="AY109" s="222" t="s">
        <v>135</v>
      </c>
    </row>
    <row r="110" spans="2:65" s="10" customFormat="1" ht="29.85" customHeight="1">
      <c r="B110" s="173"/>
      <c r="C110" s="174"/>
      <c r="D110" s="187" t="s">
        <v>74</v>
      </c>
      <c r="E110" s="188" t="s">
        <v>314</v>
      </c>
      <c r="F110" s="188" t="s">
        <v>315</v>
      </c>
      <c r="G110" s="174"/>
      <c r="H110" s="174"/>
      <c r="I110" s="177"/>
      <c r="J110" s="189">
        <f>BK110</f>
        <v>0</v>
      </c>
      <c r="K110" s="174"/>
      <c r="L110" s="179"/>
      <c r="M110" s="180"/>
      <c r="N110" s="181"/>
      <c r="O110" s="181"/>
      <c r="P110" s="182">
        <f>SUM(P111:P121)</f>
        <v>0</v>
      </c>
      <c r="Q110" s="181"/>
      <c r="R110" s="182">
        <f>SUM(R111:R121)</f>
        <v>8.4506000000000002E-4</v>
      </c>
      <c r="S110" s="181"/>
      <c r="T110" s="183">
        <f>SUM(T111:T121)</f>
        <v>0</v>
      </c>
      <c r="AR110" s="184" t="s">
        <v>83</v>
      </c>
      <c r="AT110" s="185" t="s">
        <v>74</v>
      </c>
      <c r="AU110" s="185" t="s">
        <v>83</v>
      </c>
      <c r="AY110" s="184" t="s">
        <v>135</v>
      </c>
      <c r="BK110" s="186">
        <f>SUM(BK111:BK121)</f>
        <v>0</v>
      </c>
    </row>
    <row r="111" spans="2:65" s="1" customFormat="1" ht="22.5" customHeight="1">
      <c r="B111" s="38"/>
      <c r="C111" s="190" t="s">
        <v>222</v>
      </c>
      <c r="D111" s="190" t="s">
        <v>138</v>
      </c>
      <c r="E111" s="191" t="s">
        <v>317</v>
      </c>
      <c r="F111" s="192" t="s">
        <v>318</v>
      </c>
      <c r="G111" s="193" t="s">
        <v>146</v>
      </c>
      <c r="H111" s="194">
        <v>33</v>
      </c>
      <c r="I111" s="195"/>
      <c r="J111" s="196">
        <f>ROUND(I111*H111,2)</f>
        <v>0</v>
      </c>
      <c r="K111" s="192" t="s">
        <v>21</v>
      </c>
      <c r="L111" s="58"/>
      <c r="M111" s="197" t="s">
        <v>21</v>
      </c>
      <c r="N111" s="198" t="s">
        <v>46</v>
      </c>
      <c r="O111" s="39"/>
      <c r="P111" s="199">
        <f>O111*H111</f>
        <v>0</v>
      </c>
      <c r="Q111" s="199">
        <v>0</v>
      </c>
      <c r="R111" s="199">
        <f>Q111*H111</f>
        <v>0</v>
      </c>
      <c r="S111" s="199">
        <v>0</v>
      </c>
      <c r="T111" s="200">
        <f>S111*H111</f>
        <v>0</v>
      </c>
      <c r="AR111" s="21" t="s">
        <v>142</v>
      </c>
      <c r="AT111" s="21" t="s">
        <v>138</v>
      </c>
      <c r="AU111" s="21" t="s">
        <v>85</v>
      </c>
      <c r="AY111" s="21" t="s">
        <v>135</v>
      </c>
      <c r="BE111" s="201">
        <f>IF(N111="základní",J111,0)</f>
        <v>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21" t="s">
        <v>83</v>
      </c>
      <c r="BK111" s="201">
        <f>ROUND(I111*H111,2)</f>
        <v>0</v>
      </c>
      <c r="BL111" s="21" t="s">
        <v>142</v>
      </c>
      <c r="BM111" s="21" t="s">
        <v>715</v>
      </c>
    </row>
    <row r="112" spans="2:65" s="1" customFormat="1" ht="22.5" customHeight="1">
      <c r="B112" s="38"/>
      <c r="C112" s="202" t="s">
        <v>230</v>
      </c>
      <c r="D112" s="202" t="s">
        <v>152</v>
      </c>
      <c r="E112" s="203" t="s">
        <v>321</v>
      </c>
      <c r="F112" s="204" t="s">
        <v>322</v>
      </c>
      <c r="G112" s="205" t="s">
        <v>281</v>
      </c>
      <c r="H112" s="206">
        <v>0.80800000000000005</v>
      </c>
      <c r="I112" s="207"/>
      <c r="J112" s="208">
        <f>ROUND(I112*H112,2)</f>
        <v>0</v>
      </c>
      <c r="K112" s="204" t="s">
        <v>21</v>
      </c>
      <c r="L112" s="209"/>
      <c r="M112" s="210" t="s">
        <v>21</v>
      </c>
      <c r="N112" s="211" t="s">
        <v>46</v>
      </c>
      <c r="O112" s="39"/>
      <c r="P112" s="199">
        <f>O112*H112</f>
        <v>0</v>
      </c>
      <c r="Q112" s="199">
        <v>1E-3</v>
      </c>
      <c r="R112" s="199">
        <f>Q112*H112</f>
        <v>8.0800000000000002E-4</v>
      </c>
      <c r="S112" s="199">
        <v>0</v>
      </c>
      <c r="T112" s="200">
        <f>S112*H112</f>
        <v>0</v>
      </c>
      <c r="AR112" s="21" t="s">
        <v>155</v>
      </c>
      <c r="AT112" s="21" t="s">
        <v>152</v>
      </c>
      <c r="AU112" s="21" t="s">
        <v>85</v>
      </c>
      <c r="AY112" s="21" t="s">
        <v>135</v>
      </c>
      <c r="BE112" s="201">
        <f>IF(N112="základní",J112,0)</f>
        <v>0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21" t="s">
        <v>83</v>
      </c>
      <c r="BK112" s="201">
        <f>ROUND(I112*H112,2)</f>
        <v>0</v>
      </c>
      <c r="BL112" s="21" t="s">
        <v>142</v>
      </c>
      <c r="BM112" s="21" t="s">
        <v>716</v>
      </c>
    </row>
    <row r="113" spans="2:65" s="1" customFormat="1" ht="24">
      <c r="B113" s="38"/>
      <c r="C113" s="60"/>
      <c r="D113" s="225" t="s">
        <v>168</v>
      </c>
      <c r="E113" s="60"/>
      <c r="F113" s="226" t="s">
        <v>324</v>
      </c>
      <c r="G113" s="60"/>
      <c r="H113" s="60"/>
      <c r="I113" s="160"/>
      <c r="J113" s="60"/>
      <c r="K113" s="60"/>
      <c r="L113" s="58"/>
      <c r="M113" s="224"/>
      <c r="N113" s="39"/>
      <c r="O113" s="39"/>
      <c r="P113" s="39"/>
      <c r="Q113" s="39"/>
      <c r="R113" s="39"/>
      <c r="S113" s="39"/>
      <c r="T113" s="75"/>
      <c r="AT113" s="21" t="s">
        <v>168</v>
      </c>
      <c r="AU113" s="21" t="s">
        <v>85</v>
      </c>
    </row>
    <row r="114" spans="2:65" s="11" customFormat="1" ht="12">
      <c r="B114" s="212"/>
      <c r="C114" s="213"/>
      <c r="D114" s="214" t="s">
        <v>157</v>
      </c>
      <c r="E114" s="213"/>
      <c r="F114" s="215" t="s">
        <v>325</v>
      </c>
      <c r="G114" s="213"/>
      <c r="H114" s="216">
        <v>0.80800000000000005</v>
      </c>
      <c r="I114" s="217"/>
      <c r="J114" s="213"/>
      <c r="K114" s="213"/>
      <c r="L114" s="218"/>
      <c r="M114" s="219"/>
      <c r="N114" s="220"/>
      <c r="O114" s="220"/>
      <c r="P114" s="220"/>
      <c r="Q114" s="220"/>
      <c r="R114" s="220"/>
      <c r="S114" s="220"/>
      <c r="T114" s="221"/>
      <c r="AT114" s="222" t="s">
        <v>157</v>
      </c>
      <c r="AU114" s="222" t="s">
        <v>85</v>
      </c>
      <c r="AV114" s="11" t="s">
        <v>85</v>
      </c>
      <c r="AW114" s="11" t="s">
        <v>6</v>
      </c>
      <c r="AX114" s="11" t="s">
        <v>83</v>
      </c>
      <c r="AY114" s="222" t="s">
        <v>135</v>
      </c>
    </row>
    <row r="115" spans="2:65" s="1" customFormat="1" ht="22.5" customHeight="1">
      <c r="B115" s="38"/>
      <c r="C115" s="190" t="s">
        <v>234</v>
      </c>
      <c r="D115" s="190" t="s">
        <v>138</v>
      </c>
      <c r="E115" s="191" t="s">
        <v>327</v>
      </c>
      <c r="F115" s="192" t="s">
        <v>328</v>
      </c>
      <c r="G115" s="193" t="s">
        <v>146</v>
      </c>
      <c r="H115" s="194">
        <v>33</v>
      </c>
      <c r="I115" s="195"/>
      <c r="J115" s="196">
        <f>ROUND(I115*H115,2)</f>
        <v>0</v>
      </c>
      <c r="K115" s="192" t="s">
        <v>21</v>
      </c>
      <c r="L115" s="58"/>
      <c r="M115" s="197" t="s">
        <v>21</v>
      </c>
      <c r="N115" s="198" t="s">
        <v>46</v>
      </c>
      <c r="O115" s="39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AR115" s="21" t="s">
        <v>142</v>
      </c>
      <c r="AT115" s="21" t="s">
        <v>138</v>
      </c>
      <c r="AU115" s="21" t="s">
        <v>85</v>
      </c>
      <c r="AY115" s="21" t="s">
        <v>135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21" t="s">
        <v>83</v>
      </c>
      <c r="BK115" s="201">
        <f>ROUND(I115*H115,2)</f>
        <v>0</v>
      </c>
      <c r="BL115" s="21" t="s">
        <v>142</v>
      </c>
      <c r="BM115" s="21" t="s">
        <v>717</v>
      </c>
    </row>
    <row r="116" spans="2:65" s="1" customFormat="1" ht="22.5" customHeight="1">
      <c r="B116" s="38"/>
      <c r="C116" s="190" t="s">
        <v>9</v>
      </c>
      <c r="D116" s="190" t="s">
        <v>138</v>
      </c>
      <c r="E116" s="191" t="s">
        <v>331</v>
      </c>
      <c r="F116" s="192" t="s">
        <v>332</v>
      </c>
      <c r="G116" s="193" t="s">
        <v>146</v>
      </c>
      <c r="H116" s="194">
        <v>66</v>
      </c>
      <c r="I116" s="195"/>
      <c r="J116" s="196">
        <f>ROUND(I116*H116,2)</f>
        <v>0</v>
      </c>
      <c r="K116" s="192" t="s">
        <v>21</v>
      </c>
      <c r="L116" s="58"/>
      <c r="M116" s="197" t="s">
        <v>21</v>
      </c>
      <c r="N116" s="198" t="s">
        <v>46</v>
      </c>
      <c r="O116" s="39"/>
      <c r="P116" s="199">
        <f>O116*H116</f>
        <v>0</v>
      </c>
      <c r="Q116" s="199">
        <v>0</v>
      </c>
      <c r="R116" s="199">
        <f>Q116*H116</f>
        <v>0</v>
      </c>
      <c r="S116" s="199">
        <v>0</v>
      </c>
      <c r="T116" s="200">
        <f>S116*H116</f>
        <v>0</v>
      </c>
      <c r="AR116" s="21" t="s">
        <v>142</v>
      </c>
      <c r="AT116" s="21" t="s">
        <v>138</v>
      </c>
      <c r="AU116" s="21" t="s">
        <v>85</v>
      </c>
      <c r="AY116" s="21" t="s">
        <v>135</v>
      </c>
      <c r="BE116" s="201">
        <f>IF(N116="základní",J116,0)</f>
        <v>0</v>
      </c>
      <c r="BF116" s="201">
        <f>IF(N116="snížená",J116,0)</f>
        <v>0</v>
      </c>
      <c r="BG116" s="201">
        <f>IF(N116="zákl. přenesená",J116,0)</f>
        <v>0</v>
      </c>
      <c r="BH116" s="201">
        <f>IF(N116="sníž. přenesená",J116,0)</f>
        <v>0</v>
      </c>
      <c r="BI116" s="201">
        <f>IF(N116="nulová",J116,0)</f>
        <v>0</v>
      </c>
      <c r="BJ116" s="21" t="s">
        <v>83</v>
      </c>
      <c r="BK116" s="201">
        <f>ROUND(I116*H116,2)</f>
        <v>0</v>
      </c>
      <c r="BL116" s="21" t="s">
        <v>142</v>
      </c>
      <c r="BM116" s="21" t="s">
        <v>718</v>
      </c>
    </row>
    <row r="117" spans="2:65" s="1" customFormat="1" ht="22.5" customHeight="1">
      <c r="B117" s="38"/>
      <c r="C117" s="190" t="s">
        <v>242</v>
      </c>
      <c r="D117" s="190" t="s">
        <v>138</v>
      </c>
      <c r="E117" s="191" t="s">
        <v>335</v>
      </c>
      <c r="F117" s="192" t="s">
        <v>336</v>
      </c>
      <c r="G117" s="193" t="s">
        <v>146</v>
      </c>
      <c r="H117" s="194">
        <v>33</v>
      </c>
      <c r="I117" s="195"/>
      <c r="J117" s="196">
        <f>ROUND(I117*H117,2)</f>
        <v>0</v>
      </c>
      <c r="K117" s="192" t="s">
        <v>21</v>
      </c>
      <c r="L117" s="58"/>
      <c r="M117" s="197" t="s">
        <v>21</v>
      </c>
      <c r="N117" s="198" t="s">
        <v>46</v>
      </c>
      <c r="O117" s="39"/>
      <c r="P117" s="199">
        <f>O117*H117</f>
        <v>0</v>
      </c>
      <c r="Q117" s="199">
        <v>0</v>
      </c>
      <c r="R117" s="199">
        <f>Q117*H117</f>
        <v>0</v>
      </c>
      <c r="S117" s="199">
        <v>0</v>
      </c>
      <c r="T117" s="200">
        <f>S117*H117</f>
        <v>0</v>
      </c>
      <c r="AR117" s="21" t="s">
        <v>142</v>
      </c>
      <c r="AT117" s="21" t="s">
        <v>138</v>
      </c>
      <c r="AU117" s="21" t="s">
        <v>85</v>
      </c>
      <c r="AY117" s="21" t="s">
        <v>135</v>
      </c>
      <c r="BE117" s="201">
        <f>IF(N117="základní",J117,0)</f>
        <v>0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21" t="s">
        <v>83</v>
      </c>
      <c r="BK117" s="201">
        <f>ROUND(I117*H117,2)</f>
        <v>0</v>
      </c>
      <c r="BL117" s="21" t="s">
        <v>142</v>
      </c>
      <c r="BM117" s="21" t="s">
        <v>719</v>
      </c>
    </row>
    <row r="118" spans="2:65" s="1" customFormat="1" ht="22.5" customHeight="1">
      <c r="B118" s="38"/>
      <c r="C118" s="190" t="s">
        <v>246</v>
      </c>
      <c r="D118" s="190" t="s">
        <v>138</v>
      </c>
      <c r="E118" s="191" t="s">
        <v>165</v>
      </c>
      <c r="F118" s="192" t="s">
        <v>166</v>
      </c>
      <c r="G118" s="193" t="s">
        <v>146</v>
      </c>
      <c r="H118" s="194">
        <v>66</v>
      </c>
      <c r="I118" s="195"/>
      <c r="J118" s="196">
        <f>ROUND(I118*H118,2)</f>
        <v>0</v>
      </c>
      <c r="K118" s="192" t="s">
        <v>21</v>
      </c>
      <c r="L118" s="58"/>
      <c r="M118" s="197" t="s">
        <v>21</v>
      </c>
      <c r="N118" s="198" t="s">
        <v>46</v>
      </c>
      <c r="O118" s="39"/>
      <c r="P118" s="199">
        <f>O118*H118</f>
        <v>0</v>
      </c>
      <c r="Q118" s="199">
        <v>0</v>
      </c>
      <c r="R118" s="199">
        <f>Q118*H118</f>
        <v>0</v>
      </c>
      <c r="S118" s="199">
        <v>0</v>
      </c>
      <c r="T118" s="200">
        <f>S118*H118</f>
        <v>0</v>
      </c>
      <c r="AR118" s="21" t="s">
        <v>142</v>
      </c>
      <c r="AT118" s="21" t="s">
        <v>138</v>
      </c>
      <c r="AU118" s="21" t="s">
        <v>85</v>
      </c>
      <c r="AY118" s="21" t="s">
        <v>135</v>
      </c>
      <c r="BE118" s="201">
        <f>IF(N118="základní",J118,0)</f>
        <v>0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21" t="s">
        <v>83</v>
      </c>
      <c r="BK118" s="201">
        <f>ROUND(I118*H118,2)</f>
        <v>0</v>
      </c>
      <c r="BL118" s="21" t="s">
        <v>142</v>
      </c>
      <c r="BM118" s="21" t="s">
        <v>720</v>
      </c>
    </row>
    <row r="119" spans="2:65" s="1" customFormat="1" ht="22.5" customHeight="1">
      <c r="B119" s="38"/>
      <c r="C119" s="202" t="s">
        <v>250</v>
      </c>
      <c r="D119" s="202" t="s">
        <v>152</v>
      </c>
      <c r="E119" s="203" t="s">
        <v>171</v>
      </c>
      <c r="F119" s="204" t="s">
        <v>172</v>
      </c>
      <c r="G119" s="205" t="s">
        <v>173</v>
      </c>
      <c r="H119" s="206">
        <v>3.4000000000000002E-2</v>
      </c>
      <c r="I119" s="207"/>
      <c r="J119" s="208">
        <f>ROUND(I119*H119,2)</f>
        <v>0</v>
      </c>
      <c r="K119" s="204" t="s">
        <v>21</v>
      </c>
      <c r="L119" s="209"/>
      <c r="M119" s="210" t="s">
        <v>21</v>
      </c>
      <c r="N119" s="211" t="s">
        <v>46</v>
      </c>
      <c r="O119" s="39"/>
      <c r="P119" s="199">
        <f>O119*H119</f>
        <v>0</v>
      </c>
      <c r="Q119" s="199">
        <v>1.09E-3</v>
      </c>
      <c r="R119" s="199">
        <f>Q119*H119</f>
        <v>3.7060000000000001E-5</v>
      </c>
      <c r="S119" s="199">
        <v>0</v>
      </c>
      <c r="T119" s="200">
        <f>S119*H119</f>
        <v>0</v>
      </c>
      <c r="AR119" s="21" t="s">
        <v>155</v>
      </c>
      <c r="AT119" s="21" t="s">
        <v>152</v>
      </c>
      <c r="AU119" s="21" t="s">
        <v>85</v>
      </c>
      <c r="AY119" s="21" t="s">
        <v>135</v>
      </c>
      <c r="BE119" s="201">
        <f>IF(N119="základní",J119,0)</f>
        <v>0</v>
      </c>
      <c r="BF119" s="201">
        <f>IF(N119="snížená",J119,0)</f>
        <v>0</v>
      </c>
      <c r="BG119" s="201">
        <f>IF(N119="zákl. přenesená",J119,0)</f>
        <v>0</v>
      </c>
      <c r="BH119" s="201">
        <f>IF(N119="sníž. přenesená",J119,0)</f>
        <v>0</v>
      </c>
      <c r="BI119" s="201">
        <f>IF(N119="nulová",J119,0)</f>
        <v>0</v>
      </c>
      <c r="BJ119" s="21" t="s">
        <v>83</v>
      </c>
      <c r="BK119" s="201">
        <f>ROUND(I119*H119,2)</f>
        <v>0</v>
      </c>
      <c r="BL119" s="21" t="s">
        <v>142</v>
      </c>
      <c r="BM119" s="21" t="s">
        <v>721</v>
      </c>
    </row>
    <row r="120" spans="2:65" s="1" customFormat="1" ht="24">
      <c r="B120" s="38"/>
      <c r="C120" s="60"/>
      <c r="D120" s="225" t="s">
        <v>168</v>
      </c>
      <c r="E120" s="60"/>
      <c r="F120" s="226" t="s">
        <v>175</v>
      </c>
      <c r="G120" s="60"/>
      <c r="H120" s="60"/>
      <c r="I120" s="160"/>
      <c r="J120" s="60"/>
      <c r="K120" s="60"/>
      <c r="L120" s="58"/>
      <c r="M120" s="224"/>
      <c r="N120" s="39"/>
      <c r="O120" s="39"/>
      <c r="P120" s="39"/>
      <c r="Q120" s="39"/>
      <c r="R120" s="39"/>
      <c r="S120" s="39"/>
      <c r="T120" s="75"/>
      <c r="AT120" s="21" t="s">
        <v>168</v>
      </c>
      <c r="AU120" s="21" t="s">
        <v>85</v>
      </c>
    </row>
    <row r="121" spans="2:65" s="11" customFormat="1" ht="12">
      <c r="B121" s="212"/>
      <c r="C121" s="213"/>
      <c r="D121" s="225" t="s">
        <v>157</v>
      </c>
      <c r="E121" s="213"/>
      <c r="F121" s="227" t="s">
        <v>342</v>
      </c>
      <c r="G121" s="213"/>
      <c r="H121" s="228">
        <v>3.4000000000000002E-2</v>
      </c>
      <c r="I121" s="217"/>
      <c r="J121" s="213"/>
      <c r="K121" s="213"/>
      <c r="L121" s="218"/>
      <c r="M121" s="219"/>
      <c r="N121" s="220"/>
      <c r="O121" s="220"/>
      <c r="P121" s="220"/>
      <c r="Q121" s="220"/>
      <c r="R121" s="220"/>
      <c r="S121" s="220"/>
      <c r="T121" s="221"/>
      <c r="AT121" s="222" t="s">
        <v>157</v>
      </c>
      <c r="AU121" s="222" t="s">
        <v>85</v>
      </c>
      <c r="AV121" s="11" t="s">
        <v>85</v>
      </c>
      <c r="AW121" s="11" t="s">
        <v>6</v>
      </c>
      <c r="AX121" s="11" t="s">
        <v>83</v>
      </c>
      <c r="AY121" s="222" t="s">
        <v>135</v>
      </c>
    </row>
    <row r="122" spans="2:65" s="10" customFormat="1" ht="29.85" customHeight="1">
      <c r="B122" s="173"/>
      <c r="C122" s="174"/>
      <c r="D122" s="187" t="s">
        <v>74</v>
      </c>
      <c r="E122" s="188" t="s">
        <v>159</v>
      </c>
      <c r="F122" s="188" t="s">
        <v>343</v>
      </c>
      <c r="G122" s="174"/>
      <c r="H122" s="174"/>
      <c r="I122" s="177"/>
      <c r="J122" s="189">
        <f>BK122</f>
        <v>0</v>
      </c>
      <c r="K122" s="174"/>
      <c r="L122" s="179"/>
      <c r="M122" s="180"/>
      <c r="N122" s="181"/>
      <c r="O122" s="181"/>
      <c r="P122" s="182">
        <f>SUM(P123:P127)</f>
        <v>0</v>
      </c>
      <c r="Q122" s="181"/>
      <c r="R122" s="182">
        <f>SUM(R123:R127)</f>
        <v>122.59796880000002</v>
      </c>
      <c r="S122" s="181"/>
      <c r="T122" s="183">
        <f>SUM(T123:T127)</f>
        <v>0</v>
      </c>
      <c r="AR122" s="184" t="s">
        <v>83</v>
      </c>
      <c r="AT122" s="185" t="s">
        <v>74</v>
      </c>
      <c r="AU122" s="185" t="s">
        <v>83</v>
      </c>
      <c r="AY122" s="184" t="s">
        <v>135</v>
      </c>
      <c r="BK122" s="186">
        <f>SUM(BK123:BK127)</f>
        <v>0</v>
      </c>
    </row>
    <row r="123" spans="2:65" s="1" customFormat="1" ht="22.5" customHeight="1">
      <c r="B123" s="38"/>
      <c r="C123" s="190" t="s">
        <v>254</v>
      </c>
      <c r="D123" s="190" t="s">
        <v>138</v>
      </c>
      <c r="E123" s="191" t="s">
        <v>345</v>
      </c>
      <c r="F123" s="192" t="s">
        <v>346</v>
      </c>
      <c r="G123" s="193" t="s">
        <v>146</v>
      </c>
      <c r="H123" s="194">
        <v>171.274</v>
      </c>
      <c r="I123" s="195"/>
      <c r="J123" s="196">
        <f>ROUND(I123*H123,2)</f>
        <v>0</v>
      </c>
      <c r="K123" s="192" t="s">
        <v>347</v>
      </c>
      <c r="L123" s="58"/>
      <c r="M123" s="197" t="s">
        <v>21</v>
      </c>
      <c r="N123" s="198" t="s">
        <v>46</v>
      </c>
      <c r="O123" s="39"/>
      <c r="P123" s="199">
        <f>O123*H123</f>
        <v>0</v>
      </c>
      <c r="Q123" s="199">
        <v>9.8199999999999996E-2</v>
      </c>
      <c r="R123" s="199">
        <f>Q123*H123</f>
        <v>16.8191068</v>
      </c>
      <c r="S123" s="199">
        <v>0</v>
      </c>
      <c r="T123" s="200">
        <f>S123*H123</f>
        <v>0</v>
      </c>
      <c r="AR123" s="21" t="s">
        <v>142</v>
      </c>
      <c r="AT123" s="21" t="s">
        <v>138</v>
      </c>
      <c r="AU123" s="21" t="s">
        <v>85</v>
      </c>
      <c r="AY123" s="21" t="s">
        <v>135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21" t="s">
        <v>83</v>
      </c>
      <c r="BK123" s="201">
        <f>ROUND(I123*H123,2)</f>
        <v>0</v>
      </c>
      <c r="BL123" s="21" t="s">
        <v>142</v>
      </c>
      <c r="BM123" s="21" t="s">
        <v>722</v>
      </c>
    </row>
    <row r="124" spans="2:65" s="1" customFormat="1" ht="22.5" customHeight="1">
      <c r="B124" s="38"/>
      <c r="C124" s="190" t="s">
        <v>258</v>
      </c>
      <c r="D124" s="190" t="s">
        <v>138</v>
      </c>
      <c r="E124" s="191" t="s">
        <v>350</v>
      </c>
      <c r="F124" s="192" t="s">
        <v>351</v>
      </c>
      <c r="G124" s="193" t="s">
        <v>146</v>
      </c>
      <c r="H124" s="194">
        <v>171.274</v>
      </c>
      <c r="I124" s="195"/>
      <c r="J124" s="196">
        <f>ROUND(I124*H124,2)</f>
        <v>0</v>
      </c>
      <c r="K124" s="192" t="s">
        <v>347</v>
      </c>
      <c r="L124" s="58"/>
      <c r="M124" s="197" t="s">
        <v>21</v>
      </c>
      <c r="N124" s="198" t="s">
        <v>46</v>
      </c>
      <c r="O124" s="39"/>
      <c r="P124" s="199">
        <f>O124*H124</f>
        <v>0</v>
      </c>
      <c r="Q124" s="199">
        <v>0.378</v>
      </c>
      <c r="R124" s="199">
        <f>Q124*H124</f>
        <v>64.741572000000005</v>
      </c>
      <c r="S124" s="199">
        <v>0</v>
      </c>
      <c r="T124" s="200">
        <f>S124*H124</f>
        <v>0</v>
      </c>
      <c r="AR124" s="21" t="s">
        <v>142</v>
      </c>
      <c r="AT124" s="21" t="s">
        <v>138</v>
      </c>
      <c r="AU124" s="21" t="s">
        <v>85</v>
      </c>
      <c r="AY124" s="21" t="s">
        <v>135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21" t="s">
        <v>83</v>
      </c>
      <c r="BK124" s="201">
        <f>ROUND(I124*H124,2)</f>
        <v>0</v>
      </c>
      <c r="BL124" s="21" t="s">
        <v>142</v>
      </c>
      <c r="BM124" s="21" t="s">
        <v>723</v>
      </c>
    </row>
    <row r="125" spans="2:65" s="1" customFormat="1" ht="57" customHeight="1">
      <c r="B125" s="38"/>
      <c r="C125" s="190" t="s">
        <v>262</v>
      </c>
      <c r="D125" s="190" t="s">
        <v>138</v>
      </c>
      <c r="E125" s="191" t="s">
        <v>458</v>
      </c>
      <c r="F125" s="192" t="s">
        <v>459</v>
      </c>
      <c r="G125" s="193" t="s">
        <v>146</v>
      </c>
      <c r="H125" s="194">
        <v>171.274</v>
      </c>
      <c r="I125" s="195"/>
      <c r="J125" s="196">
        <f>ROUND(I125*H125,2)</f>
        <v>0</v>
      </c>
      <c r="K125" s="192" t="s">
        <v>347</v>
      </c>
      <c r="L125" s="58"/>
      <c r="M125" s="197" t="s">
        <v>21</v>
      </c>
      <c r="N125" s="198" t="s">
        <v>46</v>
      </c>
      <c r="O125" s="39"/>
      <c r="P125" s="199">
        <f>O125*H125</f>
        <v>0</v>
      </c>
      <c r="Q125" s="199">
        <v>0.10100000000000001</v>
      </c>
      <c r="R125" s="199">
        <f>Q125*H125</f>
        <v>17.298674000000002</v>
      </c>
      <c r="S125" s="199">
        <v>0</v>
      </c>
      <c r="T125" s="200">
        <f>S125*H125</f>
        <v>0</v>
      </c>
      <c r="AR125" s="21" t="s">
        <v>142</v>
      </c>
      <c r="AT125" s="21" t="s">
        <v>138</v>
      </c>
      <c r="AU125" s="21" t="s">
        <v>85</v>
      </c>
      <c r="AY125" s="21" t="s">
        <v>135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21" t="s">
        <v>83</v>
      </c>
      <c r="BK125" s="201">
        <f>ROUND(I125*H125,2)</f>
        <v>0</v>
      </c>
      <c r="BL125" s="21" t="s">
        <v>142</v>
      </c>
      <c r="BM125" s="21" t="s">
        <v>724</v>
      </c>
    </row>
    <row r="126" spans="2:65" s="1" customFormat="1" ht="22.5" customHeight="1">
      <c r="B126" s="38"/>
      <c r="C126" s="202" t="s">
        <v>264</v>
      </c>
      <c r="D126" s="202" t="s">
        <v>152</v>
      </c>
      <c r="E126" s="203" t="s">
        <v>725</v>
      </c>
      <c r="F126" s="204" t="s">
        <v>462</v>
      </c>
      <c r="G126" s="205" t="s">
        <v>146</v>
      </c>
      <c r="H126" s="206">
        <v>179.83799999999999</v>
      </c>
      <c r="I126" s="207"/>
      <c r="J126" s="208">
        <f>ROUND(I126*H126,2)</f>
        <v>0</v>
      </c>
      <c r="K126" s="204" t="s">
        <v>347</v>
      </c>
      <c r="L126" s="209"/>
      <c r="M126" s="210" t="s">
        <v>21</v>
      </c>
      <c r="N126" s="211" t="s">
        <v>46</v>
      </c>
      <c r="O126" s="39"/>
      <c r="P126" s="199">
        <f>O126*H126</f>
        <v>0</v>
      </c>
      <c r="Q126" s="199">
        <v>0.13200000000000001</v>
      </c>
      <c r="R126" s="199">
        <f>Q126*H126</f>
        <v>23.738616</v>
      </c>
      <c r="S126" s="199">
        <v>0</v>
      </c>
      <c r="T126" s="200">
        <f>S126*H126</f>
        <v>0</v>
      </c>
      <c r="AR126" s="21" t="s">
        <v>155</v>
      </c>
      <c r="AT126" s="21" t="s">
        <v>152</v>
      </c>
      <c r="AU126" s="21" t="s">
        <v>85</v>
      </c>
      <c r="AY126" s="21" t="s">
        <v>135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21" t="s">
        <v>83</v>
      </c>
      <c r="BK126" s="201">
        <f>ROUND(I126*H126,2)</f>
        <v>0</v>
      </c>
      <c r="BL126" s="21" t="s">
        <v>142</v>
      </c>
      <c r="BM126" s="21" t="s">
        <v>726</v>
      </c>
    </row>
    <row r="127" spans="2:65" s="11" customFormat="1" ht="12">
      <c r="B127" s="212"/>
      <c r="C127" s="213"/>
      <c r="D127" s="225" t="s">
        <v>157</v>
      </c>
      <c r="E127" s="213"/>
      <c r="F127" s="227" t="s">
        <v>727</v>
      </c>
      <c r="G127" s="213"/>
      <c r="H127" s="228">
        <v>179.83799999999999</v>
      </c>
      <c r="I127" s="217"/>
      <c r="J127" s="213"/>
      <c r="K127" s="213"/>
      <c r="L127" s="218"/>
      <c r="M127" s="219"/>
      <c r="N127" s="220"/>
      <c r="O127" s="220"/>
      <c r="P127" s="220"/>
      <c r="Q127" s="220"/>
      <c r="R127" s="220"/>
      <c r="S127" s="220"/>
      <c r="T127" s="221"/>
      <c r="AT127" s="222" t="s">
        <v>157</v>
      </c>
      <c r="AU127" s="222" t="s">
        <v>85</v>
      </c>
      <c r="AV127" s="11" t="s">
        <v>85</v>
      </c>
      <c r="AW127" s="11" t="s">
        <v>6</v>
      </c>
      <c r="AX127" s="11" t="s">
        <v>83</v>
      </c>
      <c r="AY127" s="222" t="s">
        <v>135</v>
      </c>
    </row>
    <row r="128" spans="2:65" s="10" customFormat="1" ht="29.85" customHeight="1">
      <c r="B128" s="173"/>
      <c r="C128" s="174"/>
      <c r="D128" s="187" t="s">
        <v>74</v>
      </c>
      <c r="E128" s="188" t="s">
        <v>363</v>
      </c>
      <c r="F128" s="188" t="s">
        <v>364</v>
      </c>
      <c r="G128" s="174"/>
      <c r="H128" s="174"/>
      <c r="I128" s="177"/>
      <c r="J128" s="189">
        <f>BK128</f>
        <v>0</v>
      </c>
      <c r="K128" s="174"/>
      <c r="L128" s="179"/>
      <c r="M128" s="180"/>
      <c r="N128" s="181"/>
      <c r="O128" s="181"/>
      <c r="P128" s="182">
        <f>P129</f>
        <v>0</v>
      </c>
      <c r="Q128" s="181"/>
      <c r="R128" s="182">
        <f>R129</f>
        <v>0</v>
      </c>
      <c r="S128" s="181"/>
      <c r="T128" s="183">
        <f>T129</f>
        <v>0</v>
      </c>
      <c r="AR128" s="184" t="s">
        <v>83</v>
      </c>
      <c r="AT128" s="185" t="s">
        <v>74</v>
      </c>
      <c r="AU128" s="185" t="s">
        <v>83</v>
      </c>
      <c r="AY128" s="184" t="s">
        <v>135</v>
      </c>
      <c r="BK128" s="186">
        <f>BK129</f>
        <v>0</v>
      </c>
    </row>
    <row r="129" spans="2:65" s="1" customFormat="1" ht="22.5" customHeight="1">
      <c r="B129" s="38"/>
      <c r="C129" s="190" t="s">
        <v>267</v>
      </c>
      <c r="D129" s="190" t="s">
        <v>138</v>
      </c>
      <c r="E129" s="191" t="s">
        <v>366</v>
      </c>
      <c r="F129" s="192" t="s">
        <v>367</v>
      </c>
      <c r="G129" s="193" t="s">
        <v>189</v>
      </c>
      <c r="H129" s="194">
        <v>128.172</v>
      </c>
      <c r="I129" s="195"/>
      <c r="J129" s="196">
        <f>ROUND(I129*H129,2)</f>
        <v>0</v>
      </c>
      <c r="K129" s="192" t="s">
        <v>21</v>
      </c>
      <c r="L129" s="58"/>
      <c r="M129" s="197" t="s">
        <v>21</v>
      </c>
      <c r="N129" s="229" t="s">
        <v>46</v>
      </c>
      <c r="O129" s="230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AR129" s="21" t="s">
        <v>142</v>
      </c>
      <c r="AT129" s="21" t="s">
        <v>138</v>
      </c>
      <c r="AU129" s="21" t="s">
        <v>85</v>
      </c>
      <c r="AY129" s="21" t="s">
        <v>135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21" t="s">
        <v>83</v>
      </c>
      <c r="BK129" s="201">
        <f>ROUND(I129*H129,2)</f>
        <v>0</v>
      </c>
      <c r="BL129" s="21" t="s">
        <v>142</v>
      </c>
      <c r="BM129" s="21" t="s">
        <v>728</v>
      </c>
    </row>
    <row r="130" spans="2:65" s="1" customFormat="1" ht="6.9" customHeight="1">
      <c r="B130" s="53"/>
      <c r="C130" s="54"/>
      <c r="D130" s="54"/>
      <c r="E130" s="54"/>
      <c r="F130" s="54"/>
      <c r="G130" s="54"/>
      <c r="H130" s="54"/>
      <c r="I130" s="136"/>
      <c r="J130" s="54"/>
      <c r="K130" s="54"/>
      <c r="L130" s="58"/>
    </row>
  </sheetData>
  <sheetProtection algorithmName="SHA-512" hashValue="0NvT9sLNQsoX4Z+hwmpOKcqEWED4WAdGLMGqTyyWRGdFUIwDfUQKC+hz6nGxf17Uc4mh1+k+Wrn5s/VjsCubxQ==" saltValue="s7t69/mGs3kP/YVjs0rDag==" spinCount="100000" sheet="1" objects="1" scenarios="1" formatCells="0" formatColumns="0" formatRows="0" sort="0" autoFilter="0"/>
  <autoFilter ref="C80:K129" xr:uid="{00000000-0009-0000-0000-000006000000}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600-000000000000}"/>
    <hyperlink ref="G1:H1" location="C54" display="2) Rekapitulace" xr:uid="{00000000-0004-0000-0600-000001000000}"/>
    <hyperlink ref="J1" location="C80" display="3) Soupis prací" xr:uid="{00000000-0004-0000-0600-000002000000}"/>
    <hyperlink ref="L1:V1" location="'Rekapitulace stavby'!C2" display="Rekapitulace stavby" xr:uid="{00000000-0004-0000-06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36" customWidth="1"/>
    <col min="2" max="2" width="1.7109375" style="236" customWidth="1"/>
    <col min="3" max="4" width="5" style="236" customWidth="1"/>
    <col min="5" max="5" width="11.7109375" style="236" customWidth="1"/>
    <col min="6" max="6" width="9.140625" style="236" customWidth="1"/>
    <col min="7" max="7" width="5" style="236" customWidth="1"/>
    <col min="8" max="8" width="77.85546875" style="236" customWidth="1"/>
    <col min="9" max="10" width="20" style="236" customWidth="1"/>
    <col min="11" max="11" width="1.7109375" style="236" customWidth="1"/>
  </cols>
  <sheetData>
    <row r="1" spans="2:11" ht="37.5" customHeight="1"/>
    <row r="2" spans="2:11" ht="7.5" customHeight="1">
      <c r="B2" s="237"/>
      <c r="C2" s="238"/>
      <c r="D2" s="238"/>
      <c r="E2" s="238"/>
      <c r="F2" s="238"/>
      <c r="G2" s="238"/>
      <c r="H2" s="238"/>
      <c r="I2" s="238"/>
      <c r="J2" s="238"/>
      <c r="K2" s="239"/>
    </row>
    <row r="3" spans="2:11" s="12" customFormat="1" ht="45" customHeight="1">
      <c r="B3" s="240"/>
      <c r="C3" s="363" t="s">
        <v>729</v>
      </c>
      <c r="D3" s="363"/>
      <c r="E3" s="363"/>
      <c r="F3" s="363"/>
      <c r="G3" s="363"/>
      <c r="H3" s="363"/>
      <c r="I3" s="363"/>
      <c r="J3" s="363"/>
      <c r="K3" s="241"/>
    </row>
    <row r="4" spans="2:11" ht="25.5" customHeight="1">
      <c r="B4" s="242"/>
      <c r="C4" s="367" t="s">
        <v>730</v>
      </c>
      <c r="D4" s="367"/>
      <c r="E4" s="367"/>
      <c r="F4" s="367"/>
      <c r="G4" s="367"/>
      <c r="H4" s="367"/>
      <c r="I4" s="367"/>
      <c r="J4" s="367"/>
      <c r="K4" s="243"/>
    </row>
    <row r="5" spans="2:11" ht="5.25" customHeight="1">
      <c r="B5" s="242"/>
      <c r="C5" s="244"/>
      <c r="D5" s="244"/>
      <c r="E5" s="244"/>
      <c r="F5" s="244"/>
      <c r="G5" s="244"/>
      <c r="H5" s="244"/>
      <c r="I5" s="244"/>
      <c r="J5" s="244"/>
      <c r="K5" s="243"/>
    </row>
    <row r="6" spans="2:11" ht="15" customHeight="1">
      <c r="B6" s="242"/>
      <c r="C6" s="366" t="s">
        <v>731</v>
      </c>
      <c r="D6" s="366"/>
      <c r="E6" s="366"/>
      <c r="F6" s="366"/>
      <c r="G6" s="366"/>
      <c r="H6" s="366"/>
      <c r="I6" s="366"/>
      <c r="J6" s="366"/>
      <c r="K6" s="243"/>
    </row>
    <row r="7" spans="2:11" ht="15" customHeight="1">
      <c r="B7" s="246"/>
      <c r="C7" s="366" t="s">
        <v>732</v>
      </c>
      <c r="D7" s="366"/>
      <c r="E7" s="366"/>
      <c r="F7" s="366"/>
      <c r="G7" s="366"/>
      <c r="H7" s="366"/>
      <c r="I7" s="366"/>
      <c r="J7" s="366"/>
      <c r="K7" s="243"/>
    </row>
    <row r="8" spans="2:11" ht="12.75" customHeight="1">
      <c r="B8" s="246"/>
      <c r="C8" s="245"/>
      <c r="D8" s="245"/>
      <c r="E8" s="245"/>
      <c r="F8" s="245"/>
      <c r="G8" s="245"/>
      <c r="H8" s="245"/>
      <c r="I8" s="245"/>
      <c r="J8" s="245"/>
      <c r="K8" s="243"/>
    </row>
    <row r="9" spans="2:11" ht="15" customHeight="1">
      <c r="B9" s="246"/>
      <c r="C9" s="366" t="s">
        <v>733</v>
      </c>
      <c r="D9" s="366"/>
      <c r="E9" s="366"/>
      <c r="F9" s="366"/>
      <c r="G9" s="366"/>
      <c r="H9" s="366"/>
      <c r="I9" s="366"/>
      <c r="J9" s="366"/>
      <c r="K9" s="243"/>
    </row>
    <row r="10" spans="2:11" ht="15" customHeight="1">
      <c r="B10" s="246"/>
      <c r="C10" s="245"/>
      <c r="D10" s="366" t="s">
        <v>734</v>
      </c>
      <c r="E10" s="366"/>
      <c r="F10" s="366"/>
      <c r="G10" s="366"/>
      <c r="H10" s="366"/>
      <c r="I10" s="366"/>
      <c r="J10" s="366"/>
      <c r="K10" s="243"/>
    </row>
    <row r="11" spans="2:11" ht="15" customHeight="1">
      <c r="B11" s="246"/>
      <c r="C11" s="247"/>
      <c r="D11" s="366" t="s">
        <v>735</v>
      </c>
      <c r="E11" s="366"/>
      <c r="F11" s="366"/>
      <c r="G11" s="366"/>
      <c r="H11" s="366"/>
      <c r="I11" s="366"/>
      <c r="J11" s="366"/>
      <c r="K11" s="243"/>
    </row>
    <row r="12" spans="2:11" ht="12.75" customHeight="1">
      <c r="B12" s="246"/>
      <c r="C12" s="247"/>
      <c r="D12" s="247"/>
      <c r="E12" s="247"/>
      <c r="F12" s="247"/>
      <c r="G12" s="247"/>
      <c r="H12" s="247"/>
      <c r="I12" s="247"/>
      <c r="J12" s="247"/>
      <c r="K12" s="243"/>
    </row>
    <row r="13" spans="2:11" ht="15" customHeight="1">
      <c r="B13" s="246"/>
      <c r="C13" s="247"/>
      <c r="D13" s="366" t="s">
        <v>736</v>
      </c>
      <c r="E13" s="366"/>
      <c r="F13" s="366"/>
      <c r="G13" s="366"/>
      <c r="H13" s="366"/>
      <c r="I13" s="366"/>
      <c r="J13" s="366"/>
      <c r="K13" s="243"/>
    </row>
    <row r="14" spans="2:11" ht="15" customHeight="1">
      <c r="B14" s="246"/>
      <c r="C14" s="247"/>
      <c r="D14" s="366" t="s">
        <v>737</v>
      </c>
      <c r="E14" s="366"/>
      <c r="F14" s="366"/>
      <c r="G14" s="366"/>
      <c r="H14" s="366"/>
      <c r="I14" s="366"/>
      <c r="J14" s="366"/>
      <c r="K14" s="243"/>
    </row>
    <row r="15" spans="2:11" ht="15" customHeight="1">
      <c r="B15" s="246"/>
      <c r="C15" s="247"/>
      <c r="D15" s="366" t="s">
        <v>738</v>
      </c>
      <c r="E15" s="366"/>
      <c r="F15" s="366"/>
      <c r="G15" s="366"/>
      <c r="H15" s="366"/>
      <c r="I15" s="366"/>
      <c r="J15" s="366"/>
      <c r="K15" s="243"/>
    </row>
    <row r="16" spans="2:11" ht="15" customHeight="1">
      <c r="B16" s="246"/>
      <c r="C16" s="247"/>
      <c r="D16" s="247"/>
      <c r="E16" s="248" t="s">
        <v>82</v>
      </c>
      <c r="F16" s="366" t="s">
        <v>739</v>
      </c>
      <c r="G16" s="366"/>
      <c r="H16" s="366"/>
      <c r="I16" s="366"/>
      <c r="J16" s="366"/>
      <c r="K16" s="243"/>
    </row>
    <row r="17" spans="2:11" ht="15" customHeight="1">
      <c r="B17" s="246"/>
      <c r="C17" s="247"/>
      <c r="D17" s="247"/>
      <c r="E17" s="248" t="s">
        <v>740</v>
      </c>
      <c r="F17" s="366" t="s">
        <v>741</v>
      </c>
      <c r="G17" s="366"/>
      <c r="H17" s="366"/>
      <c r="I17" s="366"/>
      <c r="J17" s="366"/>
      <c r="K17" s="243"/>
    </row>
    <row r="18" spans="2:11" ht="15" customHeight="1">
      <c r="B18" s="246"/>
      <c r="C18" s="247"/>
      <c r="D18" s="247"/>
      <c r="E18" s="248" t="s">
        <v>742</v>
      </c>
      <c r="F18" s="366" t="s">
        <v>743</v>
      </c>
      <c r="G18" s="366"/>
      <c r="H18" s="366"/>
      <c r="I18" s="366"/>
      <c r="J18" s="366"/>
      <c r="K18" s="243"/>
    </row>
    <row r="19" spans="2:11" ht="15" customHeight="1">
      <c r="B19" s="246"/>
      <c r="C19" s="247"/>
      <c r="D19" s="247"/>
      <c r="E19" s="248" t="s">
        <v>744</v>
      </c>
      <c r="F19" s="366" t="s">
        <v>745</v>
      </c>
      <c r="G19" s="366"/>
      <c r="H19" s="366"/>
      <c r="I19" s="366"/>
      <c r="J19" s="366"/>
      <c r="K19" s="243"/>
    </row>
    <row r="20" spans="2:11" ht="15" customHeight="1">
      <c r="B20" s="246"/>
      <c r="C20" s="247"/>
      <c r="D20" s="247"/>
      <c r="E20" s="248" t="s">
        <v>746</v>
      </c>
      <c r="F20" s="366" t="s">
        <v>747</v>
      </c>
      <c r="G20" s="366"/>
      <c r="H20" s="366"/>
      <c r="I20" s="366"/>
      <c r="J20" s="366"/>
      <c r="K20" s="243"/>
    </row>
    <row r="21" spans="2:11" ht="15" customHeight="1">
      <c r="B21" s="246"/>
      <c r="C21" s="247"/>
      <c r="D21" s="247"/>
      <c r="E21" s="248" t="s">
        <v>748</v>
      </c>
      <c r="F21" s="366" t="s">
        <v>749</v>
      </c>
      <c r="G21" s="366"/>
      <c r="H21" s="366"/>
      <c r="I21" s="366"/>
      <c r="J21" s="366"/>
      <c r="K21" s="243"/>
    </row>
    <row r="22" spans="2:11" ht="12.75" customHeight="1">
      <c r="B22" s="246"/>
      <c r="C22" s="247"/>
      <c r="D22" s="247"/>
      <c r="E22" s="247"/>
      <c r="F22" s="247"/>
      <c r="G22" s="247"/>
      <c r="H22" s="247"/>
      <c r="I22" s="247"/>
      <c r="J22" s="247"/>
      <c r="K22" s="243"/>
    </row>
    <row r="23" spans="2:11" ht="15" customHeight="1">
      <c r="B23" s="246"/>
      <c r="C23" s="366" t="s">
        <v>750</v>
      </c>
      <c r="D23" s="366"/>
      <c r="E23" s="366"/>
      <c r="F23" s="366"/>
      <c r="G23" s="366"/>
      <c r="H23" s="366"/>
      <c r="I23" s="366"/>
      <c r="J23" s="366"/>
      <c r="K23" s="243"/>
    </row>
    <row r="24" spans="2:11" ht="15" customHeight="1">
      <c r="B24" s="246"/>
      <c r="C24" s="366" t="s">
        <v>751</v>
      </c>
      <c r="D24" s="366"/>
      <c r="E24" s="366"/>
      <c r="F24" s="366"/>
      <c r="G24" s="366"/>
      <c r="H24" s="366"/>
      <c r="I24" s="366"/>
      <c r="J24" s="366"/>
      <c r="K24" s="243"/>
    </row>
    <row r="25" spans="2:11" ht="15" customHeight="1">
      <c r="B25" s="246"/>
      <c r="C25" s="245"/>
      <c r="D25" s="366" t="s">
        <v>752</v>
      </c>
      <c r="E25" s="366"/>
      <c r="F25" s="366"/>
      <c r="G25" s="366"/>
      <c r="H25" s="366"/>
      <c r="I25" s="366"/>
      <c r="J25" s="366"/>
      <c r="K25" s="243"/>
    </row>
    <row r="26" spans="2:11" ht="15" customHeight="1">
      <c r="B26" s="246"/>
      <c r="C26" s="247"/>
      <c r="D26" s="366" t="s">
        <v>753</v>
      </c>
      <c r="E26" s="366"/>
      <c r="F26" s="366"/>
      <c r="G26" s="366"/>
      <c r="H26" s="366"/>
      <c r="I26" s="366"/>
      <c r="J26" s="366"/>
      <c r="K26" s="243"/>
    </row>
    <row r="27" spans="2:11" ht="12.75" customHeight="1">
      <c r="B27" s="246"/>
      <c r="C27" s="247"/>
      <c r="D27" s="247"/>
      <c r="E27" s="247"/>
      <c r="F27" s="247"/>
      <c r="G27" s="247"/>
      <c r="H27" s="247"/>
      <c r="I27" s="247"/>
      <c r="J27" s="247"/>
      <c r="K27" s="243"/>
    </row>
    <row r="28" spans="2:11" ht="15" customHeight="1">
      <c r="B28" s="246"/>
      <c r="C28" s="247"/>
      <c r="D28" s="366" t="s">
        <v>754</v>
      </c>
      <c r="E28" s="366"/>
      <c r="F28" s="366"/>
      <c r="G28" s="366"/>
      <c r="H28" s="366"/>
      <c r="I28" s="366"/>
      <c r="J28" s="366"/>
      <c r="K28" s="243"/>
    </row>
    <row r="29" spans="2:11" ht="15" customHeight="1">
      <c r="B29" s="246"/>
      <c r="C29" s="247"/>
      <c r="D29" s="366" t="s">
        <v>755</v>
      </c>
      <c r="E29" s="366"/>
      <c r="F29" s="366"/>
      <c r="G29" s="366"/>
      <c r="H29" s="366"/>
      <c r="I29" s="366"/>
      <c r="J29" s="366"/>
      <c r="K29" s="243"/>
    </row>
    <row r="30" spans="2:11" ht="12.75" customHeight="1">
      <c r="B30" s="246"/>
      <c r="C30" s="247"/>
      <c r="D30" s="247"/>
      <c r="E30" s="247"/>
      <c r="F30" s="247"/>
      <c r="G30" s="247"/>
      <c r="H30" s="247"/>
      <c r="I30" s="247"/>
      <c r="J30" s="247"/>
      <c r="K30" s="243"/>
    </row>
    <row r="31" spans="2:11" ht="15" customHeight="1">
      <c r="B31" s="246"/>
      <c r="C31" s="247"/>
      <c r="D31" s="366" t="s">
        <v>756</v>
      </c>
      <c r="E31" s="366"/>
      <c r="F31" s="366"/>
      <c r="G31" s="366"/>
      <c r="H31" s="366"/>
      <c r="I31" s="366"/>
      <c r="J31" s="366"/>
      <c r="K31" s="243"/>
    </row>
    <row r="32" spans="2:11" ht="15" customHeight="1">
      <c r="B32" s="246"/>
      <c r="C32" s="247"/>
      <c r="D32" s="366" t="s">
        <v>757</v>
      </c>
      <c r="E32" s="366"/>
      <c r="F32" s="366"/>
      <c r="G32" s="366"/>
      <c r="H32" s="366"/>
      <c r="I32" s="366"/>
      <c r="J32" s="366"/>
      <c r="K32" s="243"/>
    </row>
    <row r="33" spans="2:11" ht="15" customHeight="1">
      <c r="B33" s="246"/>
      <c r="C33" s="247"/>
      <c r="D33" s="366" t="s">
        <v>758</v>
      </c>
      <c r="E33" s="366"/>
      <c r="F33" s="366"/>
      <c r="G33" s="366"/>
      <c r="H33" s="366"/>
      <c r="I33" s="366"/>
      <c r="J33" s="366"/>
      <c r="K33" s="243"/>
    </row>
    <row r="34" spans="2:11" ht="15" customHeight="1">
      <c r="B34" s="246"/>
      <c r="C34" s="247"/>
      <c r="D34" s="245"/>
      <c r="E34" s="249" t="s">
        <v>121</v>
      </c>
      <c r="F34" s="245"/>
      <c r="G34" s="366" t="s">
        <v>759</v>
      </c>
      <c r="H34" s="366"/>
      <c r="I34" s="366"/>
      <c r="J34" s="366"/>
      <c r="K34" s="243"/>
    </row>
    <row r="35" spans="2:11" ht="30.75" customHeight="1">
      <c r="B35" s="246"/>
      <c r="C35" s="247"/>
      <c r="D35" s="245"/>
      <c r="E35" s="249" t="s">
        <v>760</v>
      </c>
      <c r="F35" s="245"/>
      <c r="G35" s="366" t="s">
        <v>761</v>
      </c>
      <c r="H35" s="366"/>
      <c r="I35" s="366"/>
      <c r="J35" s="366"/>
      <c r="K35" s="243"/>
    </row>
    <row r="36" spans="2:11" ht="15" customHeight="1">
      <c r="B36" s="246"/>
      <c r="C36" s="247"/>
      <c r="D36" s="245"/>
      <c r="E36" s="249" t="s">
        <v>56</v>
      </c>
      <c r="F36" s="245"/>
      <c r="G36" s="366" t="s">
        <v>762</v>
      </c>
      <c r="H36" s="366"/>
      <c r="I36" s="366"/>
      <c r="J36" s="366"/>
      <c r="K36" s="243"/>
    </row>
    <row r="37" spans="2:11" ht="15" customHeight="1">
      <c r="B37" s="246"/>
      <c r="C37" s="247"/>
      <c r="D37" s="245"/>
      <c r="E37" s="249" t="s">
        <v>122</v>
      </c>
      <c r="F37" s="245"/>
      <c r="G37" s="366" t="s">
        <v>763</v>
      </c>
      <c r="H37" s="366"/>
      <c r="I37" s="366"/>
      <c r="J37" s="366"/>
      <c r="K37" s="243"/>
    </row>
    <row r="38" spans="2:11" ht="15" customHeight="1">
      <c r="B38" s="246"/>
      <c r="C38" s="247"/>
      <c r="D38" s="245"/>
      <c r="E38" s="249" t="s">
        <v>123</v>
      </c>
      <c r="F38" s="245"/>
      <c r="G38" s="366" t="s">
        <v>764</v>
      </c>
      <c r="H38" s="366"/>
      <c r="I38" s="366"/>
      <c r="J38" s="366"/>
      <c r="K38" s="243"/>
    </row>
    <row r="39" spans="2:11" ht="15" customHeight="1">
      <c r="B39" s="246"/>
      <c r="C39" s="247"/>
      <c r="D39" s="245"/>
      <c r="E39" s="249" t="s">
        <v>124</v>
      </c>
      <c r="F39" s="245"/>
      <c r="G39" s="366" t="s">
        <v>765</v>
      </c>
      <c r="H39" s="366"/>
      <c r="I39" s="366"/>
      <c r="J39" s="366"/>
      <c r="K39" s="243"/>
    </row>
    <row r="40" spans="2:11" ht="15" customHeight="1">
      <c r="B40" s="246"/>
      <c r="C40" s="247"/>
      <c r="D40" s="245"/>
      <c r="E40" s="249" t="s">
        <v>766</v>
      </c>
      <c r="F40" s="245"/>
      <c r="G40" s="366" t="s">
        <v>767</v>
      </c>
      <c r="H40" s="366"/>
      <c r="I40" s="366"/>
      <c r="J40" s="366"/>
      <c r="K40" s="243"/>
    </row>
    <row r="41" spans="2:11" ht="15" customHeight="1">
      <c r="B41" s="246"/>
      <c r="C41" s="247"/>
      <c r="D41" s="245"/>
      <c r="E41" s="249"/>
      <c r="F41" s="245"/>
      <c r="G41" s="366" t="s">
        <v>768</v>
      </c>
      <c r="H41" s="366"/>
      <c r="I41" s="366"/>
      <c r="J41" s="366"/>
      <c r="K41" s="243"/>
    </row>
    <row r="42" spans="2:11" ht="15" customHeight="1">
      <c r="B42" s="246"/>
      <c r="C42" s="247"/>
      <c r="D42" s="245"/>
      <c r="E42" s="249" t="s">
        <v>769</v>
      </c>
      <c r="F42" s="245"/>
      <c r="G42" s="366" t="s">
        <v>770</v>
      </c>
      <c r="H42" s="366"/>
      <c r="I42" s="366"/>
      <c r="J42" s="366"/>
      <c r="K42" s="243"/>
    </row>
    <row r="43" spans="2:11" ht="15" customHeight="1">
      <c r="B43" s="246"/>
      <c r="C43" s="247"/>
      <c r="D43" s="245"/>
      <c r="E43" s="249" t="s">
        <v>126</v>
      </c>
      <c r="F43" s="245"/>
      <c r="G43" s="366" t="s">
        <v>771</v>
      </c>
      <c r="H43" s="366"/>
      <c r="I43" s="366"/>
      <c r="J43" s="366"/>
      <c r="K43" s="243"/>
    </row>
    <row r="44" spans="2:11" ht="12.75" customHeight="1">
      <c r="B44" s="246"/>
      <c r="C44" s="247"/>
      <c r="D44" s="245"/>
      <c r="E44" s="245"/>
      <c r="F44" s="245"/>
      <c r="G44" s="245"/>
      <c r="H44" s="245"/>
      <c r="I44" s="245"/>
      <c r="J44" s="245"/>
      <c r="K44" s="243"/>
    </row>
    <row r="45" spans="2:11" ht="15" customHeight="1">
      <c r="B45" s="246"/>
      <c r="C45" s="247"/>
      <c r="D45" s="366" t="s">
        <v>772</v>
      </c>
      <c r="E45" s="366"/>
      <c r="F45" s="366"/>
      <c r="G45" s="366"/>
      <c r="H45" s="366"/>
      <c r="I45" s="366"/>
      <c r="J45" s="366"/>
      <c r="K45" s="243"/>
    </row>
    <row r="46" spans="2:11" ht="15" customHeight="1">
      <c r="B46" s="246"/>
      <c r="C46" s="247"/>
      <c r="D46" s="247"/>
      <c r="E46" s="366" t="s">
        <v>773</v>
      </c>
      <c r="F46" s="366"/>
      <c r="G46" s="366"/>
      <c r="H46" s="366"/>
      <c r="I46" s="366"/>
      <c r="J46" s="366"/>
      <c r="K46" s="243"/>
    </row>
    <row r="47" spans="2:11" ht="15" customHeight="1">
      <c r="B47" s="246"/>
      <c r="C47" s="247"/>
      <c r="D47" s="247"/>
      <c r="E47" s="366" t="s">
        <v>774</v>
      </c>
      <c r="F47" s="366"/>
      <c r="G47" s="366"/>
      <c r="H47" s="366"/>
      <c r="I47" s="366"/>
      <c r="J47" s="366"/>
      <c r="K47" s="243"/>
    </row>
    <row r="48" spans="2:11" ht="15" customHeight="1">
      <c r="B48" s="246"/>
      <c r="C48" s="247"/>
      <c r="D48" s="247"/>
      <c r="E48" s="366" t="s">
        <v>775</v>
      </c>
      <c r="F48" s="366"/>
      <c r="G48" s="366"/>
      <c r="H48" s="366"/>
      <c r="I48" s="366"/>
      <c r="J48" s="366"/>
      <c r="K48" s="243"/>
    </row>
    <row r="49" spans="2:11" ht="15" customHeight="1">
      <c r="B49" s="246"/>
      <c r="C49" s="247"/>
      <c r="D49" s="366" t="s">
        <v>776</v>
      </c>
      <c r="E49" s="366"/>
      <c r="F49" s="366"/>
      <c r="G49" s="366"/>
      <c r="H49" s="366"/>
      <c r="I49" s="366"/>
      <c r="J49" s="366"/>
      <c r="K49" s="243"/>
    </row>
    <row r="50" spans="2:11" ht="25.5" customHeight="1">
      <c r="B50" s="242"/>
      <c r="C50" s="367" t="s">
        <v>777</v>
      </c>
      <c r="D50" s="367"/>
      <c r="E50" s="367"/>
      <c r="F50" s="367"/>
      <c r="G50" s="367"/>
      <c r="H50" s="367"/>
      <c r="I50" s="367"/>
      <c r="J50" s="367"/>
      <c r="K50" s="243"/>
    </row>
    <row r="51" spans="2:11" ht="5.25" customHeight="1">
      <c r="B51" s="242"/>
      <c r="C51" s="244"/>
      <c r="D51" s="244"/>
      <c r="E51" s="244"/>
      <c r="F51" s="244"/>
      <c r="G51" s="244"/>
      <c r="H51" s="244"/>
      <c r="I51" s="244"/>
      <c r="J51" s="244"/>
      <c r="K51" s="243"/>
    </row>
    <row r="52" spans="2:11" ht="15" customHeight="1">
      <c r="B52" s="242"/>
      <c r="C52" s="366" t="s">
        <v>778</v>
      </c>
      <c r="D52" s="366"/>
      <c r="E52" s="366"/>
      <c r="F52" s="366"/>
      <c r="G52" s="366"/>
      <c r="H52" s="366"/>
      <c r="I52" s="366"/>
      <c r="J52" s="366"/>
      <c r="K52" s="243"/>
    </row>
    <row r="53" spans="2:11" ht="15" customHeight="1">
      <c r="B53" s="242"/>
      <c r="C53" s="366" t="s">
        <v>779</v>
      </c>
      <c r="D53" s="366"/>
      <c r="E53" s="366"/>
      <c r="F53" s="366"/>
      <c r="G53" s="366"/>
      <c r="H53" s="366"/>
      <c r="I53" s="366"/>
      <c r="J53" s="366"/>
      <c r="K53" s="243"/>
    </row>
    <row r="54" spans="2:11" ht="12.75" customHeight="1">
      <c r="B54" s="242"/>
      <c r="C54" s="245"/>
      <c r="D54" s="245"/>
      <c r="E54" s="245"/>
      <c r="F54" s="245"/>
      <c r="G54" s="245"/>
      <c r="H54" s="245"/>
      <c r="I54" s="245"/>
      <c r="J54" s="245"/>
      <c r="K54" s="243"/>
    </row>
    <row r="55" spans="2:11" ht="15" customHeight="1">
      <c r="B55" s="242"/>
      <c r="C55" s="366" t="s">
        <v>780</v>
      </c>
      <c r="D55" s="366"/>
      <c r="E55" s="366"/>
      <c r="F55" s="366"/>
      <c r="G55" s="366"/>
      <c r="H55" s="366"/>
      <c r="I55" s="366"/>
      <c r="J55" s="366"/>
      <c r="K55" s="243"/>
    </row>
    <row r="56" spans="2:11" ht="15" customHeight="1">
      <c r="B56" s="242"/>
      <c r="C56" s="247"/>
      <c r="D56" s="366" t="s">
        <v>781</v>
      </c>
      <c r="E56" s="366"/>
      <c r="F56" s="366"/>
      <c r="G56" s="366"/>
      <c r="H56" s="366"/>
      <c r="I56" s="366"/>
      <c r="J56" s="366"/>
      <c r="K56" s="243"/>
    </row>
    <row r="57" spans="2:11" ht="15" customHeight="1">
      <c r="B57" s="242"/>
      <c r="C57" s="247"/>
      <c r="D57" s="366" t="s">
        <v>782</v>
      </c>
      <c r="E57" s="366"/>
      <c r="F57" s="366"/>
      <c r="G57" s="366"/>
      <c r="H57" s="366"/>
      <c r="I57" s="366"/>
      <c r="J57" s="366"/>
      <c r="K57" s="243"/>
    </row>
    <row r="58" spans="2:11" ht="15" customHeight="1">
      <c r="B58" s="242"/>
      <c r="C58" s="247"/>
      <c r="D58" s="366" t="s">
        <v>783</v>
      </c>
      <c r="E58" s="366"/>
      <c r="F58" s="366"/>
      <c r="G58" s="366"/>
      <c r="H58" s="366"/>
      <c r="I58" s="366"/>
      <c r="J58" s="366"/>
      <c r="K58" s="243"/>
    </row>
    <row r="59" spans="2:11" ht="15" customHeight="1">
      <c r="B59" s="242"/>
      <c r="C59" s="247"/>
      <c r="D59" s="366" t="s">
        <v>784</v>
      </c>
      <c r="E59" s="366"/>
      <c r="F59" s="366"/>
      <c r="G59" s="366"/>
      <c r="H59" s="366"/>
      <c r="I59" s="366"/>
      <c r="J59" s="366"/>
      <c r="K59" s="243"/>
    </row>
    <row r="60" spans="2:11" ht="15" customHeight="1">
      <c r="B60" s="242"/>
      <c r="C60" s="247"/>
      <c r="D60" s="365" t="s">
        <v>785</v>
      </c>
      <c r="E60" s="365"/>
      <c r="F60" s="365"/>
      <c r="G60" s="365"/>
      <c r="H60" s="365"/>
      <c r="I60" s="365"/>
      <c r="J60" s="365"/>
      <c r="K60" s="243"/>
    </row>
    <row r="61" spans="2:11" ht="15" customHeight="1">
      <c r="B61" s="242"/>
      <c r="C61" s="247"/>
      <c r="D61" s="366" t="s">
        <v>786</v>
      </c>
      <c r="E61" s="366"/>
      <c r="F61" s="366"/>
      <c r="G61" s="366"/>
      <c r="H61" s="366"/>
      <c r="I61" s="366"/>
      <c r="J61" s="366"/>
      <c r="K61" s="243"/>
    </row>
    <row r="62" spans="2:11" ht="12.75" customHeight="1">
      <c r="B62" s="242"/>
      <c r="C62" s="247"/>
      <c r="D62" s="247"/>
      <c r="E62" s="250"/>
      <c r="F62" s="247"/>
      <c r="G62" s="247"/>
      <c r="H62" s="247"/>
      <c r="I62" s="247"/>
      <c r="J62" s="247"/>
      <c r="K62" s="243"/>
    </row>
    <row r="63" spans="2:11" ht="15" customHeight="1">
      <c r="B63" s="242"/>
      <c r="C63" s="247"/>
      <c r="D63" s="366" t="s">
        <v>787</v>
      </c>
      <c r="E63" s="366"/>
      <c r="F63" s="366"/>
      <c r="G63" s="366"/>
      <c r="H63" s="366"/>
      <c r="I63" s="366"/>
      <c r="J63" s="366"/>
      <c r="K63" s="243"/>
    </row>
    <row r="64" spans="2:11" ht="15" customHeight="1">
      <c r="B64" s="242"/>
      <c r="C64" s="247"/>
      <c r="D64" s="365" t="s">
        <v>788</v>
      </c>
      <c r="E64" s="365"/>
      <c r="F64" s="365"/>
      <c r="G64" s="365"/>
      <c r="H64" s="365"/>
      <c r="I64" s="365"/>
      <c r="J64" s="365"/>
      <c r="K64" s="243"/>
    </row>
    <row r="65" spans="2:11" ht="15" customHeight="1">
      <c r="B65" s="242"/>
      <c r="C65" s="247"/>
      <c r="D65" s="366" t="s">
        <v>789</v>
      </c>
      <c r="E65" s="366"/>
      <c r="F65" s="366"/>
      <c r="G65" s="366"/>
      <c r="H65" s="366"/>
      <c r="I65" s="366"/>
      <c r="J65" s="366"/>
      <c r="K65" s="243"/>
    </row>
    <row r="66" spans="2:11" ht="15" customHeight="1">
      <c r="B66" s="242"/>
      <c r="C66" s="247"/>
      <c r="D66" s="366" t="s">
        <v>790</v>
      </c>
      <c r="E66" s="366"/>
      <c r="F66" s="366"/>
      <c r="G66" s="366"/>
      <c r="H66" s="366"/>
      <c r="I66" s="366"/>
      <c r="J66" s="366"/>
      <c r="K66" s="243"/>
    </row>
    <row r="67" spans="2:11" ht="15" customHeight="1">
      <c r="B67" s="242"/>
      <c r="C67" s="247"/>
      <c r="D67" s="366" t="s">
        <v>791</v>
      </c>
      <c r="E67" s="366"/>
      <c r="F67" s="366"/>
      <c r="G67" s="366"/>
      <c r="H67" s="366"/>
      <c r="I67" s="366"/>
      <c r="J67" s="366"/>
      <c r="K67" s="243"/>
    </row>
    <row r="68" spans="2:11" ht="15" customHeight="1">
      <c r="B68" s="242"/>
      <c r="C68" s="247"/>
      <c r="D68" s="366" t="s">
        <v>792</v>
      </c>
      <c r="E68" s="366"/>
      <c r="F68" s="366"/>
      <c r="G68" s="366"/>
      <c r="H68" s="366"/>
      <c r="I68" s="366"/>
      <c r="J68" s="366"/>
      <c r="K68" s="243"/>
    </row>
    <row r="69" spans="2:11" ht="12.75" customHeight="1">
      <c r="B69" s="251"/>
      <c r="C69" s="252"/>
      <c r="D69" s="252"/>
      <c r="E69" s="252"/>
      <c r="F69" s="252"/>
      <c r="G69" s="252"/>
      <c r="H69" s="252"/>
      <c r="I69" s="252"/>
      <c r="J69" s="252"/>
      <c r="K69" s="253"/>
    </row>
    <row r="70" spans="2:11" ht="18.75" customHeight="1">
      <c r="B70" s="254"/>
      <c r="C70" s="254"/>
      <c r="D70" s="254"/>
      <c r="E70" s="254"/>
      <c r="F70" s="254"/>
      <c r="G70" s="254"/>
      <c r="H70" s="254"/>
      <c r="I70" s="254"/>
      <c r="J70" s="254"/>
      <c r="K70" s="255"/>
    </row>
    <row r="71" spans="2:11" ht="18.75" customHeight="1">
      <c r="B71" s="255"/>
      <c r="C71" s="255"/>
      <c r="D71" s="255"/>
      <c r="E71" s="255"/>
      <c r="F71" s="255"/>
      <c r="G71" s="255"/>
      <c r="H71" s="255"/>
      <c r="I71" s="255"/>
      <c r="J71" s="255"/>
      <c r="K71" s="255"/>
    </row>
    <row r="72" spans="2:11" ht="7.5" customHeight="1">
      <c r="B72" s="256"/>
      <c r="C72" s="257"/>
      <c r="D72" s="257"/>
      <c r="E72" s="257"/>
      <c r="F72" s="257"/>
      <c r="G72" s="257"/>
      <c r="H72" s="257"/>
      <c r="I72" s="257"/>
      <c r="J72" s="257"/>
      <c r="K72" s="258"/>
    </row>
    <row r="73" spans="2:11" ht="45" customHeight="1">
      <c r="B73" s="259"/>
      <c r="C73" s="364" t="s">
        <v>105</v>
      </c>
      <c r="D73" s="364"/>
      <c r="E73" s="364"/>
      <c r="F73" s="364"/>
      <c r="G73" s="364"/>
      <c r="H73" s="364"/>
      <c r="I73" s="364"/>
      <c r="J73" s="364"/>
      <c r="K73" s="260"/>
    </row>
    <row r="74" spans="2:11" ht="17.25" customHeight="1">
      <c r="B74" s="259"/>
      <c r="C74" s="261" t="s">
        <v>793</v>
      </c>
      <c r="D74" s="261"/>
      <c r="E74" s="261"/>
      <c r="F74" s="261" t="s">
        <v>794</v>
      </c>
      <c r="G74" s="262"/>
      <c r="H74" s="261" t="s">
        <v>122</v>
      </c>
      <c r="I74" s="261" t="s">
        <v>60</v>
      </c>
      <c r="J74" s="261" t="s">
        <v>795</v>
      </c>
      <c r="K74" s="260"/>
    </row>
    <row r="75" spans="2:11" ht="17.25" customHeight="1">
      <c r="B75" s="259"/>
      <c r="C75" s="263" t="s">
        <v>796</v>
      </c>
      <c r="D75" s="263"/>
      <c r="E75" s="263"/>
      <c r="F75" s="264" t="s">
        <v>797</v>
      </c>
      <c r="G75" s="265"/>
      <c r="H75" s="263"/>
      <c r="I75" s="263"/>
      <c r="J75" s="263" t="s">
        <v>798</v>
      </c>
      <c r="K75" s="260"/>
    </row>
    <row r="76" spans="2:11" ht="5.25" customHeight="1">
      <c r="B76" s="259"/>
      <c r="C76" s="266"/>
      <c r="D76" s="266"/>
      <c r="E76" s="266"/>
      <c r="F76" s="266"/>
      <c r="G76" s="267"/>
      <c r="H76" s="266"/>
      <c r="I76" s="266"/>
      <c r="J76" s="266"/>
      <c r="K76" s="260"/>
    </row>
    <row r="77" spans="2:11" ht="15" customHeight="1">
      <c r="B77" s="259"/>
      <c r="C77" s="249" t="s">
        <v>56</v>
      </c>
      <c r="D77" s="266"/>
      <c r="E77" s="266"/>
      <c r="F77" s="268" t="s">
        <v>799</v>
      </c>
      <c r="G77" s="267"/>
      <c r="H77" s="249" t="s">
        <v>800</v>
      </c>
      <c r="I77" s="249" t="s">
        <v>801</v>
      </c>
      <c r="J77" s="249">
        <v>20</v>
      </c>
      <c r="K77" s="260"/>
    </row>
    <row r="78" spans="2:11" ht="15" customHeight="1">
      <c r="B78" s="259"/>
      <c r="C78" s="249" t="s">
        <v>802</v>
      </c>
      <c r="D78" s="249"/>
      <c r="E78" s="249"/>
      <c r="F78" s="268" t="s">
        <v>799</v>
      </c>
      <c r="G78" s="267"/>
      <c r="H78" s="249" t="s">
        <v>803</v>
      </c>
      <c r="I78" s="249" t="s">
        <v>801</v>
      </c>
      <c r="J78" s="249">
        <v>120</v>
      </c>
      <c r="K78" s="260"/>
    </row>
    <row r="79" spans="2:11" ht="15" customHeight="1">
      <c r="B79" s="269"/>
      <c r="C79" s="249" t="s">
        <v>804</v>
      </c>
      <c r="D79" s="249"/>
      <c r="E79" s="249"/>
      <c r="F79" s="268" t="s">
        <v>805</v>
      </c>
      <c r="G79" s="267"/>
      <c r="H79" s="249" t="s">
        <v>806</v>
      </c>
      <c r="I79" s="249" t="s">
        <v>801</v>
      </c>
      <c r="J79" s="249">
        <v>50</v>
      </c>
      <c r="K79" s="260"/>
    </row>
    <row r="80" spans="2:11" ht="15" customHeight="1">
      <c r="B80" s="269"/>
      <c r="C80" s="249" t="s">
        <v>807</v>
      </c>
      <c r="D80" s="249"/>
      <c r="E80" s="249"/>
      <c r="F80" s="268" t="s">
        <v>799</v>
      </c>
      <c r="G80" s="267"/>
      <c r="H80" s="249" t="s">
        <v>808</v>
      </c>
      <c r="I80" s="249" t="s">
        <v>809</v>
      </c>
      <c r="J80" s="249"/>
      <c r="K80" s="260"/>
    </row>
    <row r="81" spans="2:11" ht="15" customHeight="1">
      <c r="B81" s="269"/>
      <c r="C81" s="270" t="s">
        <v>810</v>
      </c>
      <c r="D81" s="270"/>
      <c r="E81" s="270"/>
      <c r="F81" s="271" t="s">
        <v>805</v>
      </c>
      <c r="G81" s="270"/>
      <c r="H81" s="270" t="s">
        <v>811</v>
      </c>
      <c r="I81" s="270" t="s">
        <v>801</v>
      </c>
      <c r="J81" s="270">
        <v>15</v>
      </c>
      <c r="K81" s="260"/>
    </row>
    <row r="82" spans="2:11" ht="15" customHeight="1">
      <c r="B82" s="269"/>
      <c r="C82" s="270" t="s">
        <v>812</v>
      </c>
      <c r="D82" s="270"/>
      <c r="E82" s="270"/>
      <c r="F82" s="271" t="s">
        <v>805</v>
      </c>
      <c r="G82" s="270"/>
      <c r="H82" s="270" t="s">
        <v>813</v>
      </c>
      <c r="I82" s="270" t="s">
        <v>801</v>
      </c>
      <c r="J82" s="270">
        <v>15</v>
      </c>
      <c r="K82" s="260"/>
    </row>
    <row r="83" spans="2:11" ht="15" customHeight="1">
      <c r="B83" s="269"/>
      <c r="C83" s="270" t="s">
        <v>814</v>
      </c>
      <c r="D83" s="270"/>
      <c r="E83" s="270"/>
      <c r="F83" s="271" t="s">
        <v>805</v>
      </c>
      <c r="G83" s="270"/>
      <c r="H83" s="270" t="s">
        <v>815</v>
      </c>
      <c r="I83" s="270" t="s">
        <v>801</v>
      </c>
      <c r="J83" s="270">
        <v>20</v>
      </c>
      <c r="K83" s="260"/>
    </row>
    <row r="84" spans="2:11" ht="15" customHeight="1">
      <c r="B84" s="269"/>
      <c r="C84" s="270" t="s">
        <v>816</v>
      </c>
      <c r="D84" s="270"/>
      <c r="E84" s="270"/>
      <c r="F84" s="271" t="s">
        <v>805</v>
      </c>
      <c r="G84" s="270"/>
      <c r="H84" s="270" t="s">
        <v>817</v>
      </c>
      <c r="I84" s="270" t="s">
        <v>801</v>
      </c>
      <c r="J84" s="270">
        <v>20</v>
      </c>
      <c r="K84" s="260"/>
    </row>
    <row r="85" spans="2:11" ht="15" customHeight="1">
      <c r="B85" s="269"/>
      <c r="C85" s="249" t="s">
        <v>818</v>
      </c>
      <c r="D85" s="249"/>
      <c r="E85" s="249"/>
      <c r="F85" s="268" t="s">
        <v>805</v>
      </c>
      <c r="G85" s="267"/>
      <c r="H85" s="249" t="s">
        <v>819</v>
      </c>
      <c r="I85" s="249" t="s">
        <v>801</v>
      </c>
      <c r="J85" s="249">
        <v>50</v>
      </c>
      <c r="K85" s="260"/>
    </row>
    <row r="86" spans="2:11" ht="15" customHeight="1">
      <c r="B86" s="269"/>
      <c r="C86" s="249" t="s">
        <v>820</v>
      </c>
      <c r="D86" s="249"/>
      <c r="E86" s="249"/>
      <c r="F86" s="268" t="s">
        <v>805</v>
      </c>
      <c r="G86" s="267"/>
      <c r="H86" s="249" t="s">
        <v>821</v>
      </c>
      <c r="I86" s="249" t="s">
        <v>801</v>
      </c>
      <c r="J86" s="249">
        <v>20</v>
      </c>
      <c r="K86" s="260"/>
    </row>
    <row r="87" spans="2:11" ht="15" customHeight="1">
      <c r="B87" s="269"/>
      <c r="C87" s="249" t="s">
        <v>822</v>
      </c>
      <c r="D87" s="249"/>
      <c r="E87" s="249"/>
      <c r="F87" s="268" t="s">
        <v>805</v>
      </c>
      <c r="G87" s="267"/>
      <c r="H87" s="249" t="s">
        <v>823</v>
      </c>
      <c r="I87" s="249" t="s">
        <v>801</v>
      </c>
      <c r="J87" s="249">
        <v>20</v>
      </c>
      <c r="K87" s="260"/>
    </row>
    <row r="88" spans="2:11" ht="15" customHeight="1">
      <c r="B88" s="269"/>
      <c r="C88" s="249" t="s">
        <v>824</v>
      </c>
      <c r="D88" s="249"/>
      <c r="E88" s="249"/>
      <c r="F88" s="268" t="s">
        <v>805</v>
      </c>
      <c r="G88" s="267"/>
      <c r="H88" s="249" t="s">
        <v>825</v>
      </c>
      <c r="I88" s="249" t="s">
        <v>801</v>
      </c>
      <c r="J88" s="249">
        <v>50</v>
      </c>
      <c r="K88" s="260"/>
    </row>
    <row r="89" spans="2:11" ht="15" customHeight="1">
      <c r="B89" s="269"/>
      <c r="C89" s="249" t="s">
        <v>826</v>
      </c>
      <c r="D89" s="249"/>
      <c r="E89" s="249"/>
      <c r="F89" s="268" t="s">
        <v>805</v>
      </c>
      <c r="G89" s="267"/>
      <c r="H89" s="249" t="s">
        <v>826</v>
      </c>
      <c r="I89" s="249" t="s">
        <v>801</v>
      </c>
      <c r="J89" s="249">
        <v>50</v>
      </c>
      <c r="K89" s="260"/>
    </row>
    <row r="90" spans="2:11" ht="15" customHeight="1">
      <c r="B90" s="269"/>
      <c r="C90" s="249" t="s">
        <v>127</v>
      </c>
      <c r="D90" s="249"/>
      <c r="E90" s="249"/>
      <c r="F90" s="268" t="s">
        <v>805</v>
      </c>
      <c r="G90" s="267"/>
      <c r="H90" s="249" t="s">
        <v>827</v>
      </c>
      <c r="I90" s="249" t="s">
        <v>801</v>
      </c>
      <c r="J90" s="249">
        <v>255</v>
      </c>
      <c r="K90" s="260"/>
    </row>
    <row r="91" spans="2:11" ht="15" customHeight="1">
      <c r="B91" s="269"/>
      <c r="C91" s="249" t="s">
        <v>828</v>
      </c>
      <c r="D91" s="249"/>
      <c r="E91" s="249"/>
      <c r="F91" s="268" t="s">
        <v>799</v>
      </c>
      <c r="G91" s="267"/>
      <c r="H91" s="249" t="s">
        <v>829</v>
      </c>
      <c r="I91" s="249" t="s">
        <v>830</v>
      </c>
      <c r="J91" s="249"/>
      <c r="K91" s="260"/>
    </row>
    <row r="92" spans="2:11" ht="15" customHeight="1">
      <c r="B92" s="269"/>
      <c r="C92" s="249" t="s">
        <v>831</v>
      </c>
      <c r="D92" s="249"/>
      <c r="E92" s="249"/>
      <c r="F92" s="268" t="s">
        <v>799</v>
      </c>
      <c r="G92" s="267"/>
      <c r="H92" s="249" t="s">
        <v>832</v>
      </c>
      <c r="I92" s="249" t="s">
        <v>833</v>
      </c>
      <c r="J92" s="249"/>
      <c r="K92" s="260"/>
    </row>
    <row r="93" spans="2:11" ht="15" customHeight="1">
      <c r="B93" s="269"/>
      <c r="C93" s="249" t="s">
        <v>834</v>
      </c>
      <c r="D93" s="249"/>
      <c r="E93" s="249"/>
      <c r="F93" s="268" t="s">
        <v>799</v>
      </c>
      <c r="G93" s="267"/>
      <c r="H93" s="249" t="s">
        <v>834</v>
      </c>
      <c r="I93" s="249" t="s">
        <v>833</v>
      </c>
      <c r="J93" s="249"/>
      <c r="K93" s="260"/>
    </row>
    <row r="94" spans="2:11" ht="15" customHeight="1">
      <c r="B94" s="269"/>
      <c r="C94" s="249" t="s">
        <v>41</v>
      </c>
      <c r="D94" s="249"/>
      <c r="E94" s="249"/>
      <c r="F94" s="268" t="s">
        <v>799</v>
      </c>
      <c r="G94" s="267"/>
      <c r="H94" s="249" t="s">
        <v>835</v>
      </c>
      <c r="I94" s="249" t="s">
        <v>833</v>
      </c>
      <c r="J94" s="249"/>
      <c r="K94" s="260"/>
    </row>
    <row r="95" spans="2:11" ht="15" customHeight="1">
      <c r="B95" s="269"/>
      <c r="C95" s="249" t="s">
        <v>51</v>
      </c>
      <c r="D95" s="249"/>
      <c r="E95" s="249"/>
      <c r="F95" s="268" t="s">
        <v>799</v>
      </c>
      <c r="G95" s="267"/>
      <c r="H95" s="249" t="s">
        <v>836</v>
      </c>
      <c r="I95" s="249" t="s">
        <v>833</v>
      </c>
      <c r="J95" s="249"/>
      <c r="K95" s="260"/>
    </row>
    <row r="96" spans="2:11" ht="15" customHeight="1">
      <c r="B96" s="272"/>
      <c r="C96" s="273"/>
      <c r="D96" s="273"/>
      <c r="E96" s="273"/>
      <c r="F96" s="273"/>
      <c r="G96" s="273"/>
      <c r="H96" s="273"/>
      <c r="I96" s="273"/>
      <c r="J96" s="273"/>
      <c r="K96" s="274"/>
    </row>
    <row r="97" spans="2:11" ht="18.75" customHeight="1">
      <c r="B97" s="275"/>
      <c r="C97" s="276"/>
      <c r="D97" s="276"/>
      <c r="E97" s="276"/>
      <c r="F97" s="276"/>
      <c r="G97" s="276"/>
      <c r="H97" s="276"/>
      <c r="I97" s="276"/>
      <c r="J97" s="276"/>
      <c r="K97" s="275"/>
    </row>
    <row r="98" spans="2:11" ht="18.75" customHeight="1">
      <c r="B98" s="255"/>
      <c r="C98" s="255"/>
      <c r="D98" s="255"/>
      <c r="E98" s="255"/>
      <c r="F98" s="255"/>
      <c r="G98" s="255"/>
      <c r="H98" s="255"/>
      <c r="I98" s="255"/>
      <c r="J98" s="255"/>
      <c r="K98" s="255"/>
    </row>
    <row r="99" spans="2:11" ht="7.5" customHeight="1">
      <c r="B99" s="256"/>
      <c r="C99" s="257"/>
      <c r="D99" s="257"/>
      <c r="E99" s="257"/>
      <c r="F99" s="257"/>
      <c r="G99" s="257"/>
      <c r="H99" s="257"/>
      <c r="I99" s="257"/>
      <c r="J99" s="257"/>
      <c r="K99" s="258"/>
    </row>
    <row r="100" spans="2:11" ht="45" customHeight="1">
      <c r="B100" s="259"/>
      <c r="C100" s="364" t="s">
        <v>837</v>
      </c>
      <c r="D100" s="364"/>
      <c r="E100" s="364"/>
      <c r="F100" s="364"/>
      <c r="G100" s="364"/>
      <c r="H100" s="364"/>
      <c r="I100" s="364"/>
      <c r="J100" s="364"/>
      <c r="K100" s="260"/>
    </row>
    <row r="101" spans="2:11" ht="17.25" customHeight="1">
      <c r="B101" s="259"/>
      <c r="C101" s="261" t="s">
        <v>793</v>
      </c>
      <c r="D101" s="261"/>
      <c r="E101" s="261"/>
      <c r="F101" s="261" t="s">
        <v>794</v>
      </c>
      <c r="G101" s="262"/>
      <c r="H101" s="261" t="s">
        <v>122</v>
      </c>
      <c r="I101" s="261" t="s">
        <v>60</v>
      </c>
      <c r="J101" s="261" t="s">
        <v>795</v>
      </c>
      <c r="K101" s="260"/>
    </row>
    <row r="102" spans="2:11" ht="17.25" customHeight="1">
      <c r="B102" s="259"/>
      <c r="C102" s="263" t="s">
        <v>796</v>
      </c>
      <c r="D102" s="263"/>
      <c r="E102" s="263"/>
      <c r="F102" s="264" t="s">
        <v>797</v>
      </c>
      <c r="G102" s="265"/>
      <c r="H102" s="263"/>
      <c r="I102" s="263"/>
      <c r="J102" s="263" t="s">
        <v>798</v>
      </c>
      <c r="K102" s="260"/>
    </row>
    <row r="103" spans="2:11" ht="5.25" customHeight="1">
      <c r="B103" s="259"/>
      <c r="C103" s="261"/>
      <c r="D103" s="261"/>
      <c r="E103" s="261"/>
      <c r="F103" s="261"/>
      <c r="G103" s="277"/>
      <c r="H103" s="261"/>
      <c r="I103" s="261"/>
      <c r="J103" s="261"/>
      <c r="K103" s="260"/>
    </row>
    <row r="104" spans="2:11" ht="15" customHeight="1">
      <c r="B104" s="259"/>
      <c r="C104" s="249" t="s">
        <v>56</v>
      </c>
      <c r="D104" s="266"/>
      <c r="E104" s="266"/>
      <c r="F104" s="268" t="s">
        <v>799</v>
      </c>
      <c r="G104" s="277"/>
      <c r="H104" s="249" t="s">
        <v>838</v>
      </c>
      <c r="I104" s="249" t="s">
        <v>801</v>
      </c>
      <c r="J104" s="249">
        <v>20</v>
      </c>
      <c r="K104" s="260"/>
    </row>
    <row r="105" spans="2:11" ht="15" customHeight="1">
      <c r="B105" s="259"/>
      <c r="C105" s="249" t="s">
        <v>802</v>
      </c>
      <c r="D105" s="249"/>
      <c r="E105" s="249"/>
      <c r="F105" s="268" t="s">
        <v>799</v>
      </c>
      <c r="G105" s="249"/>
      <c r="H105" s="249" t="s">
        <v>838</v>
      </c>
      <c r="I105" s="249" t="s">
        <v>801</v>
      </c>
      <c r="J105" s="249">
        <v>120</v>
      </c>
      <c r="K105" s="260"/>
    </row>
    <row r="106" spans="2:11" ht="15" customHeight="1">
      <c r="B106" s="269"/>
      <c r="C106" s="249" t="s">
        <v>804</v>
      </c>
      <c r="D106" s="249"/>
      <c r="E106" s="249"/>
      <c r="F106" s="268" t="s">
        <v>805</v>
      </c>
      <c r="G106" s="249"/>
      <c r="H106" s="249" t="s">
        <v>838</v>
      </c>
      <c r="I106" s="249" t="s">
        <v>801</v>
      </c>
      <c r="J106" s="249">
        <v>50</v>
      </c>
      <c r="K106" s="260"/>
    </row>
    <row r="107" spans="2:11" ht="15" customHeight="1">
      <c r="B107" s="269"/>
      <c r="C107" s="249" t="s">
        <v>807</v>
      </c>
      <c r="D107" s="249"/>
      <c r="E107" s="249"/>
      <c r="F107" s="268" t="s">
        <v>799</v>
      </c>
      <c r="G107" s="249"/>
      <c r="H107" s="249" t="s">
        <v>838</v>
      </c>
      <c r="I107" s="249" t="s">
        <v>809</v>
      </c>
      <c r="J107" s="249"/>
      <c r="K107" s="260"/>
    </row>
    <row r="108" spans="2:11" ht="15" customHeight="1">
      <c r="B108" s="269"/>
      <c r="C108" s="249" t="s">
        <v>818</v>
      </c>
      <c r="D108" s="249"/>
      <c r="E108" s="249"/>
      <c r="F108" s="268" t="s">
        <v>805</v>
      </c>
      <c r="G108" s="249"/>
      <c r="H108" s="249" t="s">
        <v>838</v>
      </c>
      <c r="I108" s="249" t="s">
        <v>801</v>
      </c>
      <c r="J108" s="249">
        <v>50</v>
      </c>
      <c r="K108" s="260"/>
    </row>
    <row r="109" spans="2:11" ht="15" customHeight="1">
      <c r="B109" s="269"/>
      <c r="C109" s="249" t="s">
        <v>826</v>
      </c>
      <c r="D109" s="249"/>
      <c r="E109" s="249"/>
      <c r="F109" s="268" t="s">
        <v>805</v>
      </c>
      <c r="G109" s="249"/>
      <c r="H109" s="249" t="s">
        <v>838</v>
      </c>
      <c r="I109" s="249" t="s">
        <v>801</v>
      </c>
      <c r="J109" s="249">
        <v>50</v>
      </c>
      <c r="K109" s="260"/>
    </row>
    <row r="110" spans="2:11" ht="15" customHeight="1">
      <c r="B110" s="269"/>
      <c r="C110" s="249" t="s">
        <v>824</v>
      </c>
      <c r="D110" s="249"/>
      <c r="E110" s="249"/>
      <c r="F110" s="268" t="s">
        <v>805</v>
      </c>
      <c r="G110" s="249"/>
      <c r="H110" s="249" t="s">
        <v>838</v>
      </c>
      <c r="I110" s="249" t="s">
        <v>801</v>
      </c>
      <c r="J110" s="249">
        <v>50</v>
      </c>
      <c r="K110" s="260"/>
    </row>
    <row r="111" spans="2:11" ht="15" customHeight="1">
      <c r="B111" s="269"/>
      <c r="C111" s="249" t="s">
        <v>56</v>
      </c>
      <c r="D111" s="249"/>
      <c r="E111" s="249"/>
      <c r="F111" s="268" t="s">
        <v>799</v>
      </c>
      <c r="G111" s="249"/>
      <c r="H111" s="249" t="s">
        <v>839</v>
      </c>
      <c r="I111" s="249" t="s">
        <v>801</v>
      </c>
      <c r="J111" s="249">
        <v>20</v>
      </c>
      <c r="K111" s="260"/>
    </row>
    <row r="112" spans="2:11" ht="15" customHeight="1">
      <c r="B112" s="269"/>
      <c r="C112" s="249" t="s">
        <v>840</v>
      </c>
      <c r="D112" s="249"/>
      <c r="E112" s="249"/>
      <c r="F112" s="268" t="s">
        <v>799</v>
      </c>
      <c r="G112" s="249"/>
      <c r="H112" s="249" t="s">
        <v>841</v>
      </c>
      <c r="I112" s="249" t="s">
        <v>801</v>
      </c>
      <c r="J112" s="249">
        <v>120</v>
      </c>
      <c r="K112" s="260"/>
    </row>
    <row r="113" spans="2:11" ht="15" customHeight="1">
      <c r="B113" s="269"/>
      <c r="C113" s="249" t="s">
        <v>41</v>
      </c>
      <c r="D113" s="249"/>
      <c r="E113" s="249"/>
      <c r="F113" s="268" t="s">
        <v>799</v>
      </c>
      <c r="G113" s="249"/>
      <c r="H113" s="249" t="s">
        <v>842</v>
      </c>
      <c r="I113" s="249" t="s">
        <v>833</v>
      </c>
      <c r="J113" s="249"/>
      <c r="K113" s="260"/>
    </row>
    <row r="114" spans="2:11" ht="15" customHeight="1">
      <c r="B114" s="269"/>
      <c r="C114" s="249" t="s">
        <v>51</v>
      </c>
      <c r="D114" s="249"/>
      <c r="E114" s="249"/>
      <c r="F114" s="268" t="s">
        <v>799</v>
      </c>
      <c r="G114" s="249"/>
      <c r="H114" s="249" t="s">
        <v>843</v>
      </c>
      <c r="I114" s="249" t="s">
        <v>833</v>
      </c>
      <c r="J114" s="249"/>
      <c r="K114" s="260"/>
    </row>
    <row r="115" spans="2:11" ht="15" customHeight="1">
      <c r="B115" s="269"/>
      <c r="C115" s="249" t="s">
        <v>60</v>
      </c>
      <c r="D115" s="249"/>
      <c r="E115" s="249"/>
      <c r="F115" s="268" t="s">
        <v>799</v>
      </c>
      <c r="G115" s="249"/>
      <c r="H115" s="249" t="s">
        <v>844</v>
      </c>
      <c r="I115" s="249" t="s">
        <v>845</v>
      </c>
      <c r="J115" s="249"/>
      <c r="K115" s="260"/>
    </row>
    <row r="116" spans="2:11" ht="15" customHeight="1">
      <c r="B116" s="272"/>
      <c r="C116" s="278"/>
      <c r="D116" s="278"/>
      <c r="E116" s="278"/>
      <c r="F116" s="278"/>
      <c r="G116" s="278"/>
      <c r="H116" s="278"/>
      <c r="I116" s="278"/>
      <c r="J116" s="278"/>
      <c r="K116" s="274"/>
    </row>
    <row r="117" spans="2:11" ht="18.75" customHeight="1">
      <c r="B117" s="279"/>
      <c r="C117" s="245"/>
      <c r="D117" s="245"/>
      <c r="E117" s="245"/>
      <c r="F117" s="280"/>
      <c r="G117" s="245"/>
      <c r="H117" s="245"/>
      <c r="I117" s="245"/>
      <c r="J117" s="245"/>
      <c r="K117" s="279"/>
    </row>
    <row r="118" spans="2:11" ht="18.75" customHeight="1">
      <c r="B118" s="255"/>
      <c r="C118" s="255"/>
      <c r="D118" s="255"/>
      <c r="E118" s="255"/>
      <c r="F118" s="255"/>
      <c r="G118" s="255"/>
      <c r="H118" s="255"/>
      <c r="I118" s="255"/>
      <c r="J118" s="255"/>
      <c r="K118" s="255"/>
    </row>
    <row r="119" spans="2:11" ht="7.5" customHeight="1">
      <c r="B119" s="281"/>
      <c r="C119" s="282"/>
      <c r="D119" s="282"/>
      <c r="E119" s="282"/>
      <c r="F119" s="282"/>
      <c r="G119" s="282"/>
      <c r="H119" s="282"/>
      <c r="I119" s="282"/>
      <c r="J119" s="282"/>
      <c r="K119" s="283"/>
    </row>
    <row r="120" spans="2:11" ht="45" customHeight="1">
      <c r="B120" s="284"/>
      <c r="C120" s="363" t="s">
        <v>846</v>
      </c>
      <c r="D120" s="363"/>
      <c r="E120" s="363"/>
      <c r="F120" s="363"/>
      <c r="G120" s="363"/>
      <c r="H120" s="363"/>
      <c r="I120" s="363"/>
      <c r="J120" s="363"/>
      <c r="K120" s="285"/>
    </row>
    <row r="121" spans="2:11" ht="17.25" customHeight="1">
      <c r="B121" s="286"/>
      <c r="C121" s="261" t="s">
        <v>793</v>
      </c>
      <c r="D121" s="261"/>
      <c r="E121" s="261"/>
      <c r="F121" s="261" t="s">
        <v>794</v>
      </c>
      <c r="G121" s="262"/>
      <c r="H121" s="261" t="s">
        <v>122</v>
      </c>
      <c r="I121" s="261" t="s">
        <v>60</v>
      </c>
      <c r="J121" s="261" t="s">
        <v>795</v>
      </c>
      <c r="K121" s="287"/>
    </row>
    <row r="122" spans="2:11" ht="17.25" customHeight="1">
      <c r="B122" s="286"/>
      <c r="C122" s="263" t="s">
        <v>796</v>
      </c>
      <c r="D122" s="263"/>
      <c r="E122" s="263"/>
      <c r="F122" s="264" t="s">
        <v>797</v>
      </c>
      <c r="G122" s="265"/>
      <c r="H122" s="263"/>
      <c r="I122" s="263"/>
      <c r="J122" s="263" t="s">
        <v>798</v>
      </c>
      <c r="K122" s="287"/>
    </row>
    <row r="123" spans="2:11" ht="5.25" customHeight="1">
      <c r="B123" s="288"/>
      <c r="C123" s="266"/>
      <c r="D123" s="266"/>
      <c r="E123" s="266"/>
      <c r="F123" s="266"/>
      <c r="G123" s="249"/>
      <c r="H123" s="266"/>
      <c r="I123" s="266"/>
      <c r="J123" s="266"/>
      <c r="K123" s="289"/>
    </row>
    <row r="124" spans="2:11" ht="15" customHeight="1">
      <c r="B124" s="288"/>
      <c r="C124" s="249" t="s">
        <v>802</v>
      </c>
      <c r="D124" s="266"/>
      <c r="E124" s="266"/>
      <c r="F124" s="268" t="s">
        <v>799</v>
      </c>
      <c r="G124" s="249"/>
      <c r="H124" s="249" t="s">
        <v>838</v>
      </c>
      <c r="I124" s="249" t="s">
        <v>801</v>
      </c>
      <c r="J124" s="249">
        <v>120</v>
      </c>
      <c r="K124" s="290"/>
    </row>
    <row r="125" spans="2:11" ht="15" customHeight="1">
      <c r="B125" s="288"/>
      <c r="C125" s="249" t="s">
        <v>847</v>
      </c>
      <c r="D125" s="249"/>
      <c r="E125" s="249"/>
      <c r="F125" s="268" t="s">
        <v>799</v>
      </c>
      <c r="G125" s="249"/>
      <c r="H125" s="249" t="s">
        <v>848</v>
      </c>
      <c r="I125" s="249" t="s">
        <v>801</v>
      </c>
      <c r="J125" s="249" t="s">
        <v>849</v>
      </c>
      <c r="K125" s="290"/>
    </row>
    <row r="126" spans="2:11" ht="15" customHeight="1">
      <c r="B126" s="288"/>
      <c r="C126" s="249" t="s">
        <v>748</v>
      </c>
      <c r="D126" s="249"/>
      <c r="E126" s="249"/>
      <c r="F126" s="268" t="s">
        <v>799</v>
      </c>
      <c r="G126" s="249"/>
      <c r="H126" s="249" t="s">
        <v>850</v>
      </c>
      <c r="I126" s="249" t="s">
        <v>801</v>
      </c>
      <c r="J126" s="249" t="s">
        <v>849</v>
      </c>
      <c r="K126" s="290"/>
    </row>
    <row r="127" spans="2:11" ht="15" customHeight="1">
      <c r="B127" s="288"/>
      <c r="C127" s="249" t="s">
        <v>810</v>
      </c>
      <c r="D127" s="249"/>
      <c r="E127" s="249"/>
      <c r="F127" s="268" t="s">
        <v>805</v>
      </c>
      <c r="G127" s="249"/>
      <c r="H127" s="249" t="s">
        <v>811</v>
      </c>
      <c r="I127" s="249" t="s">
        <v>801</v>
      </c>
      <c r="J127" s="249">
        <v>15</v>
      </c>
      <c r="K127" s="290"/>
    </row>
    <row r="128" spans="2:11" ht="15" customHeight="1">
      <c r="B128" s="288"/>
      <c r="C128" s="270" t="s">
        <v>812</v>
      </c>
      <c r="D128" s="270"/>
      <c r="E128" s="270"/>
      <c r="F128" s="271" t="s">
        <v>805</v>
      </c>
      <c r="G128" s="270"/>
      <c r="H128" s="270" t="s">
        <v>813</v>
      </c>
      <c r="I128" s="270" t="s">
        <v>801</v>
      </c>
      <c r="J128" s="270">
        <v>15</v>
      </c>
      <c r="K128" s="290"/>
    </row>
    <row r="129" spans="2:11" ht="15" customHeight="1">
      <c r="B129" s="288"/>
      <c r="C129" s="270" t="s">
        <v>814</v>
      </c>
      <c r="D129" s="270"/>
      <c r="E129" s="270"/>
      <c r="F129" s="271" t="s">
        <v>805</v>
      </c>
      <c r="G129" s="270"/>
      <c r="H129" s="270" t="s">
        <v>815</v>
      </c>
      <c r="I129" s="270" t="s">
        <v>801</v>
      </c>
      <c r="J129" s="270">
        <v>20</v>
      </c>
      <c r="K129" s="290"/>
    </row>
    <row r="130" spans="2:11" ht="15" customHeight="1">
      <c r="B130" s="288"/>
      <c r="C130" s="270" t="s">
        <v>816</v>
      </c>
      <c r="D130" s="270"/>
      <c r="E130" s="270"/>
      <c r="F130" s="271" t="s">
        <v>805</v>
      </c>
      <c r="G130" s="270"/>
      <c r="H130" s="270" t="s">
        <v>817</v>
      </c>
      <c r="I130" s="270" t="s">
        <v>801</v>
      </c>
      <c r="J130" s="270">
        <v>20</v>
      </c>
      <c r="K130" s="290"/>
    </row>
    <row r="131" spans="2:11" ht="15" customHeight="1">
      <c r="B131" s="288"/>
      <c r="C131" s="249" t="s">
        <v>804</v>
      </c>
      <c r="D131" s="249"/>
      <c r="E131" s="249"/>
      <c r="F131" s="268" t="s">
        <v>805</v>
      </c>
      <c r="G131" s="249"/>
      <c r="H131" s="249" t="s">
        <v>838</v>
      </c>
      <c r="I131" s="249" t="s">
        <v>801</v>
      </c>
      <c r="J131" s="249">
        <v>50</v>
      </c>
      <c r="K131" s="290"/>
    </row>
    <row r="132" spans="2:11" ht="15" customHeight="1">
      <c r="B132" s="288"/>
      <c r="C132" s="249" t="s">
        <v>818</v>
      </c>
      <c r="D132" s="249"/>
      <c r="E132" s="249"/>
      <c r="F132" s="268" t="s">
        <v>805</v>
      </c>
      <c r="G132" s="249"/>
      <c r="H132" s="249" t="s">
        <v>838</v>
      </c>
      <c r="I132" s="249" t="s">
        <v>801</v>
      </c>
      <c r="J132" s="249">
        <v>50</v>
      </c>
      <c r="K132" s="290"/>
    </row>
    <row r="133" spans="2:11" ht="15" customHeight="1">
      <c r="B133" s="288"/>
      <c r="C133" s="249" t="s">
        <v>824</v>
      </c>
      <c r="D133" s="249"/>
      <c r="E133" s="249"/>
      <c r="F133" s="268" t="s">
        <v>805</v>
      </c>
      <c r="G133" s="249"/>
      <c r="H133" s="249" t="s">
        <v>838</v>
      </c>
      <c r="I133" s="249" t="s">
        <v>801</v>
      </c>
      <c r="J133" s="249">
        <v>50</v>
      </c>
      <c r="K133" s="290"/>
    </row>
    <row r="134" spans="2:11" ht="15" customHeight="1">
      <c r="B134" s="288"/>
      <c r="C134" s="249" t="s">
        <v>826</v>
      </c>
      <c r="D134" s="249"/>
      <c r="E134" s="249"/>
      <c r="F134" s="268" t="s">
        <v>805</v>
      </c>
      <c r="G134" s="249"/>
      <c r="H134" s="249" t="s">
        <v>838</v>
      </c>
      <c r="I134" s="249" t="s">
        <v>801</v>
      </c>
      <c r="J134" s="249">
        <v>50</v>
      </c>
      <c r="K134" s="290"/>
    </row>
    <row r="135" spans="2:11" ht="15" customHeight="1">
      <c r="B135" s="288"/>
      <c r="C135" s="249" t="s">
        <v>127</v>
      </c>
      <c r="D135" s="249"/>
      <c r="E135" s="249"/>
      <c r="F135" s="268" t="s">
        <v>805</v>
      </c>
      <c r="G135" s="249"/>
      <c r="H135" s="249" t="s">
        <v>851</v>
      </c>
      <c r="I135" s="249" t="s">
        <v>801</v>
      </c>
      <c r="J135" s="249">
        <v>255</v>
      </c>
      <c r="K135" s="290"/>
    </row>
    <row r="136" spans="2:11" ht="15" customHeight="1">
      <c r="B136" s="288"/>
      <c r="C136" s="249" t="s">
        <v>828</v>
      </c>
      <c r="D136" s="249"/>
      <c r="E136" s="249"/>
      <c r="F136" s="268" t="s">
        <v>799</v>
      </c>
      <c r="G136" s="249"/>
      <c r="H136" s="249" t="s">
        <v>852</v>
      </c>
      <c r="I136" s="249" t="s">
        <v>830</v>
      </c>
      <c r="J136" s="249"/>
      <c r="K136" s="290"/>
    </row>
    <row r="137" spans="2:11" ht="15" customHeight="1">
      <c r="B137" s="288"/>
      <c r="C137" s="249" t="s">
        <v>831</v>
      </c>
      <c r="D137" s="249"/>
      <c r="E137" s="249"/>
      <c r="F137" s="268" t="s">
        <v>799</v>
      </c>
      <c r="G137" s="249"/>
      <c r="H137" s="249" t="s">
        <v>853</v>
      </c>
      <c r="I137" s="249" t="s">
        <v>833</v>
      </c>
      <c r="J137" s="249"/>
      <c r="K137" s="290"/>
    </row>
    <row r="138" spans="2:11" ht="15" customHeight="1">
      <c r="B138" s="288"/>
      <c r="C138" s="249" t="s">
        <v>834</v>
      </c>
      <c r="D138" s="249"/>
      <c r="E138" s="249"/>
      <c r="F138" s="268" t="s">
        <v>799</v>
      </c>
      <c r="G138" s="249"/>
      <c r="H138" s="249" t="s">
        <v>834</v>
      </c>
      <c r="I138" s="249" t="s">
        <v>833</v>
      </c>
      <c r="J138" s="249"/>
      <c r="K138" s="290"/>
    </row>
    <row r="139" spans="2:11" ht="15" customHeight="1">
      <c r="B139" s="288"/>
      <c r="C139" s="249" t="s">
        <v>41</v>
      </c>
      <c r="D139" s="249"/>
      <c r="E139" s="249"/>
      <c r="F139" s="268" t="s">
        <v>799</v>
      </c>
      <c r="G139" s="249"/>
      <c r="H139" s="249" t="s">
        <v>854</v>
      </c>
      <c r="I139" s="249" t="s">
        <v>833</v>
      </c>
      <c r="J139" s="249"/>
      <c r="K139" s="290"/>
    </row>
    <row r="140" spans="2:11" ht="15" customHeight="1">
      <c r="B140" s="288"/>
      <c r="C140" s="249" t="s">
        <v>855</v>
      </c>
      <c r="D140" s="249"/>
      <c r="E140" s="249"/>
      <c r="F140" s="268" t="s">
        <v>799</v>
      </c>
      <c r="G140" s="249"/>
      <c r="H140" s="249" t="s">
        <v>856</v>
      </c>
      <c r="I140" s="249" t="s">
        <v>833</v>
      </c>
      <c r="J140" s="249"/>
      <c r="K140" s="290"/>
    </row>
    <row r="141" spans="2:11" ht="15" customHeight="1">
      <c r="B141" s="291"/>
      <c r="C141" s="292"/>
      <c r="D141" s="292"/>
      <c r="E141" s="292"/>
      <c r="F141" s="292"/>
      <c r="G141" s="292"/>
      <c r="H141" s="292"/>
      <c r="I141" s="292"/>
      <c r="J141" s="292"/>
      <c r="K141" s="293"/>
    </row>
    <row r="142" spans="2:11" ht="18.75" customHeight="1">
      <c r="B142" s="245"/>
      <c r="C142" s="245"/>
      <c r="D142" s="245"/>
      <c r="E142" s="245"/>
      <c r="F142" s="280"/>
      <c r="G142" s="245"/>
      <c r="H142" s="245"/>
      <c r="I142" s="245"/>
      <c r="J142" s="245"/>
      <c r="K142" s="245"/>
    </row>
    <row r="143" spans="2:11" ht="18.75" customHeight="1">
      <c r="B143" s="255"/>
      <c r="C143" s="255"/>
      <c r="D143" s="255"/>
      <c r="E143" s="255"/>
      <c r="F143" s="255"/>
      <c r="G143" s="255"/>
      <c r="H143" s="255"/>
      <c r="I143" s="255"/>
      <c r="J143" s="255"/>
      <c r="K143" s="255"/>
    </row>
    <row r="144" spans="2:11" ht="7.5" customHeight="1">
      <c r="B144" s="256"/>
      <c r="C144" s="257"/>
      <c r="D144" s="257"/>
      <c r="E144" s="257"/>
      <c r="F144" s="257"/>
      <c r="G144" s="257"/>
      <c r="H144" s="257"/>
      <c r="I144" s="257"/>
      <c r="J144" s="257"/>
      <c r="K144" s="258"/>
    </row>
    <row r="145" spans="2:11" ht="45" customHeight="1">
      <c r="B145" s="259"/>
      <c r="C145" s="364" t="s">
        <v>857</v>
      </c>
      <c r="D145" s="364"/>
      <c r="E145" s="364"/>
      <c r="F145" s="364"/>
      <c r="G145" s="364"/>
      <c r="H145" s="364"/>
      <c r="I145" s="364"/>
      <c r="J145" s="364"/>
      <c r="K145" s="260"/>
    </row>
    <row r="146" spans="2:11" ht="17.25" customHeight="1">
      <c r="B146" s="259"/>
      <c r="C146" s="261" t="s">
        <v>793</v>
      </c>
      <c r="D146" s="261"/>
      <c r="E146" s="261"/>
      <c r="F146" s="261" t="s">
        <v>794</v>
      </c>
      <c r="G146" s="262"/>
      <c r="H146" s="261" t="s">
        <v>122</v>
      </c>
      <c r="I146" s="261" t="s">
        <v>60</v>
      </c>
      <c r="J146" s="261" t="s">
        <v>795</v>
      </c>
      <c r="K146" s="260"/>
    </row>
    <row r="147" spans="2:11" ht="17.25" customHeight="1">
      <c r="B147" s="259"/>
      <c r="C147" s="263" t="s">
        <v>796</v>
      </c>
      <c r="D147" s="263"/>
      <c r="E147" s="263"/>
      <c r="F147" s="264" t="s">
        <v>797</v>
      </c>
      <c r="G147" s="265"/>
      <c r="H147" s="263"/>
      <c r="I147" s="263"/>
      <c r="J147" s="263" t="s">
        <v>798</v>
      </c>
      <c r="K147" s="260"/>
    </row>
    <row r="148" spans="2:11" ht="5.25" customHeight="1">
      <c r="B148" s="269"/>
      <c r="C148" s="266"/>
      <c r="D148" s="266"/>
      <c r="E148" s="266"/>
      <c r="F148" s="266"/>
      <c r="G148" s="267"/>
      <c r="H148" s="266"/>
      <c r="I148" s="266"/>
      <c r="J148" s="266"/>
      <c r="K148" s="290"/>
    </row>
    <row r="149" spans="2:11" ht="15" customHeight="1">
      <c r="B149" s="269"/>
      <c r="C149" s="294" t="s">
        <v>802</v>
      </c>
      <c r="D149" s="249"/>
      <c r="E149" s="249"/>
      <c r="F149" s="295" t="s">
        <v>799</v>
      </c>
      <c r="G149" s="249"/>
      <c r="H149" s="294" t="s">
        <v>838</v>
      </c>
      <c r="I149" s="294" t="s">
        <v>801</v>
      </c>
      <c r="J149" s="294">
        <v>120</v>
      </c>
      <c r="K149" s="290"/>
    </row>
    <row r="150" spans="2:11" ht="15" customHeight="1">
      <c r="B150" s="269"/>
      <c r="C150" s="294" t="s">
        <v>847</v>
      </c>
      <c r="D150" s="249"/>
      <c r="E150" s="249"/>
      <c r="F150" s="295" t="s">
        <v>799</v>
      </c>
      <c r="G150" s="249"/>
      <c r="H150" s="294" t="s">
        <v>858</v>
      </c>
      <c r="I150" s="294" t="s">
        <v>801</v>
      </c>
      <c r="J150" s="294" t="s">
        <v>849</v>
      </c>
      <c r="K150" s="290"/>
    </row>
    <row r="151" spans="2:11" ht="15" customHeight="1">
      <c r="B151" s="269"/>
      <c r="C151" s="294" t="s">
        <v>748</v>
      </c>
      <c r="D151" s="249"/>
      <c r="E151" s="249"/>
      <c r="F151" s="295" t="s">
        <v>799</v>
      </c>
      <c r="G151" s="249"/>
      <c r="H151" s="294" t="s">
        <v>859</v>
      </c>
      <c r="I151" s="294" t="s">
        <v>801</v>
      </c>
      <c r="J151" s="294" t="s">
        <v>849</v>
      </c>
      <c r="K151" s="290"/>
    </row>
    <row r="152" spans="2:11" ht="15" customHeight="1">
      <c r="B152" s="269"/>
      <c r="C152" s="294" t="s">
        <v>804</v>
      </c>
      <c r="D152" s="249"/>
      <c r="E152" s="249"/>
      <c r="F152" s="295" t="s">
        <v>805</v>
      </c>
      <c r="G152" s="249"/>
      <c r="H152" s="294" t="s">
        <v>838</v>
      </c>
      <c r="I152" s="294" t="s">
        <v>801</v>
      </c>
      <c r="J152" s="294">
        <v>50</v>
      </c>
      <c r="K152" s="290"/>
    </row>
    <row r="153" spans="2:11" ht="15" customHeight="1">
      <c r="B153" s="269"/>
      <c r="C153" s="294" t="s">
        <v>807</v>
      </c>
      <c r="D153" s="249"/>
      <c r="E153" s="249"/>
      <c r="F153" s="295" t="s">
        <v>799</v>
      </c>
      <c r="G153" s="249"/>
      <c r="H153" s="294" t="s">
        <v>838</v>
      </c>
      <c r="I153" s="294" t="s">
        <v>809</v>
      </c>
      <c r="J153" s="294"/>
      <c r="K153" s="290"/>
    </row>
    <row r="154" spans="2:11" ht="15" customHeight="1">
      <c r="B154" s="269"/>
      <c r="C154" s="294" t="s">
        <v>818</v>
      </c>
      <c r="D154" s="249"/>
      <c r="E154" s="249"/>
      <c r="F154" s="295" t="s">
        <v>805</v>
      </c>
      <c r="G154" s="249"/>
      <c r="H154" s="294" t="s">
        <v>838</v>
      </c>
      <c r="I154" s="294" t="s">
        <v>801</v>
      </c>
      <c r="J154" s="294">
        <v>50</v>
      </c>
      <c r="K154" s="290"/>
    </row>
    <row r="155" spans="2:11" ht="15" customHeight="1">
      <c r="B155" s="269"/>
      <c r="C155" s="294" t="s">
        <v>826</v>
      </c>
      <c r="D155" s="249"/>
      <c r="E155" s="249"/>
      <c r="F155" s="295" t="s">
        <v>805</v>
      </c>
      <c r="G155" s="249"/>
      <c r="H155" s="294" t="s">
        <v>838</v>
      </c>
      <c r="I155" s="294" t="s">
        <v>801</v>
      </c>
      <c r="J155" s="294">
        <v>50</v>
      </c>
      <c r="K155" s="290"/>
    </row>
    <row r="156" spans="2:11" ht="15" customHeight="1">
      <c r="B156" s="269"/>
      <c r="C156" s="294" t="s">
        <v>824</v>
      </c>
      <c r="D156" s="249"/>
      <c r="E156" s="249"/>
      <c r="F156" s="295" t="s">
        <v>805</v>
      </c>
      <c r="G156" s="249"/>
      <c r="H156" s="294" t="s">
        <v>838</v>
      </c>
      <c r="I156" s="294" t="s">
        <v>801</v>
      </c>
      <c r="J156" s="294">
        <v>50</v>
      </c>
      <c r="K156" s="290"/>
    </row>
    <row r="157" spans="2:11" ht="15" customHeight="1">
      <c r="B157" s="269"/>
      <c r="C157" s="294" t="s">
        <v>110</v>
      </c>
      <c r="D157" s="249"/>
      <c r="E157" s="249"/>
      <c r="F157" s="295" t="s">
        <v>799</v>
      </c>
      <c r="G157" s="249"/>
      <c r="H157" s="294" t="s">
        <v>860</v>
      </c>
      <c r="I157" s="294" t="s">
        <v>801</v>
      </c>
      <c r="J157" s="294" t="s">
        <v>861</v>
      </c>
      <c r="K157" s="290"/>
    </row>
    <row r="158" spans="2:11" ht="15" customHeight="1">
      <c r="B158" s="269"/>
      <c r="C158" s="294" t="s">
        <v>862</v>
      </c>
      <c r="D158" s="249"/>
      <c r="E158" s="249"/>
      <c r="F158" s="295" t="s">
        <v>799</v>
      </c>
      <c r="G158" s="249"/>
      <c r="H158" s="294" t="s">
        <v>863</v>
      </c>
      <c r="I158" s="294" t="s">
        <v>833</v>
      </c>
      <c r="J158" s="294"/>
      <c r="K158" s="290"/>
    </row>
    <row r="159" spans="2:11" ht="15" customHeight="1">
      <c r="B159" s="296"/>
      <c r="C159" s="278"/>
      <c r="D159" s="278"/>
      <c r="E159" s="278"/>
      <c r="F159" s="278"/>
      <c r="G159" s="278"/>
      <c r="H159" s="278"/>
      <c r="I159" s="278"/>
      <c r="J159" s="278"/>
      <c r="K159" s="297"/>
    </row>
    <row r="160" spans="2:11" ht="18.75" customHeight="1">
      <c r="B160" s="245"/>
      <c r="C160" s="249"/>
      <c r="D160" s="249"/>
      <c r="E160" s="249"/>
      <c r="F160" s="268"/>
      <c r="G160" s="249"/>
      <c r="H160" s="249"/>
      <c r="I160" s="249"/>
      <c r="J160" s="249"/>
      <c r="K160" s="245"/>
    </row>
    <row r="161" spans="2:11" ht="18.75" customHeight="1">
      <c r="B161" s="255"/>
      <c r="C161" s="255"/>
      <c r="D161" s="255"/>
      <c r="E161" s="255"/>
      <c r="F161" s="255"/>
      <c r="G161" s="255"/>
      <c r="H161" s="255"/>
      <c r="I161" s="255"/>
      <c r="J161" s="255"/>
      <c r="K161" s="255"/>
    </row>
    <row r="162" spans="2:11" ht="7.5" customHeight="1">
      <c r="B162" s="237"/>
      <c r="C162" s="238"/>
      <c r="D162" s="238"/>
      <c r="E162" s="238"/>
      <c r="F162" s="238"/>
      <c r="G162" s="238"/>
      <c r="H162" s="238"/>
      <c r="I162" s="238"/>
      <c r="J162" s="238"/>
      <c r="K162" s="239"/>
    </row>
    <row r="163" spans="2:11" ht="45" customHeight="1">
      <c r="B163" s="240"/>
      <c r="C163" s="363" t="s">
        <v>864</v>
      </c>
      <c r="D163" s="363"/>
      <c r="E163" s="363"/>
      <c r="F163" s="363"/>
      <c r="G163" s="363"/>
      <c r="H163" s="363"/>
      <c r="I163" s="363"/>
      <c r="J163" s="363"/>
      <c r="K163" s="241"/>
    </row>
    <row r="164" spans="2:11" ht="17.25" customHeight="1">
      <c r="B164" s="240"/>
      <c r="C164" s="261" t="s">
        <v>793</v>
      </c>
      <c r="D164" s="261"/>
      <c r="E164" s="261"/>
      <c r="F164" s="261" t="s">
        <v>794</v>
      </c>
      <c r="G164" s="298"/>
      <c r="H164" s="299" t="s">
        <v>122</v>
      </c>
      <c r="I164" s="299" t="s">
        <v>60</v>
      </c>
      <c r="J164" s="261" t="s">
        <v>795</v>
      </c>
      <c r="K164" s="241"/>
    </row>
    <row r="165" spans="2:11" ht="17.25" customHeight="1">
      <c r="B165" s="242"/>
      <c r="C165" s="263" t="s">
        <v>796</v>
      </c>
      <c r="D165" s="263"/>
      <c r="E165" s="263"/>
      <c r="F165" s="264" t="s">
        <v>797</v>
      </c>
      <c r="G165" s="300"/>
      <c r="H165" s="301"/>
      <c r="I165" s="301"/>
      <c r="J165" s="263" t="s">
        <v>798</v>
      </c>
      <c r="K165" s="243"/>
    </row>
    <row r="166" spans="2:11" ht="5.25" customHeight="1">
      <c r="B166" s="269"/>
      <c r="C166" s="266"/>
      <c r="D166" s="266"/>
      <c r="E166" s="266"/>
      <c r="F166" s="266"/>
      <c r="G166" s="267"/>
      <c r="H166" s="266"/>
      <c r="I166" s="266"/>
      <c r="J166" s="266"/>
      <c r="K166" s="290"/>
    </row>
    <row r="167" spans="2:11" ht="15" customHeight="1">
      <c r="B167" s="269"/>
      <c r="C167" s="249" t="s">
        <v>802</v>
      </c>
      <c r="D167" s="249"/>
      <c r="E167" s="249"/>
      <c r="F167" s="268" t="s">
        <v>799</v>
      </c>
      <c r="G167" s="249"/>
      <c r="H167" s="249" t="s">
        <v>838</v>
      </c>
      <c r="I167" s="249" t="s">
        <v>801</v>
      </c>
      <c r="J167" s="249">
        <v>120</v>
      </c>
      <c r="K167" s="290"/>
    </row>
    <row r="168" spans="2:11" ht="15" customHeight="1">
      <c r="B168" s="269"/>
      <c r="C168" s="249" t="s">
        <v>847</v>
      </c>
      <c r="D168" s="249"/>
      <c r="E168" s="249"/>
      <c r="F168" s="268" t="s">
        <v>799</v>
      </c>
      <c r="G168" s="249"/>
      <c r="H168" s="249" t="s">
        <v>848</v>
      </c>
      <c r="I168" s="249" t="s">
        <v>801</v>
      </c>
      <c r="J168" s="249" t="s">
        <v>849</v>
      </c>
      <c r="K168" s="290"/>
    </row>
    <row r="169" spans="2:11" ht="15" customHeight="1">
      <c r="B169" s="269"/>
      <c r="C169" s="249" t="s">
        <v>748</v>
      </c>
      <c r="D169" s="249"/>
      <c r="E169" s="249"/>
      <c r="F169" s="268" t="s">
        <v>799</v>
      </c>
      <c r="G169" s="249"/>
      <c r="H169" s="249" t="s">
        <v>865</v>
      </c>
      <c r="I169" s="249" t="s">
        <v>801</v>
      </c>
      <c r="J169" s="249" t="s">
        <v>849</v>
      </c>
      <c r="K169" s="290"/>
    </row>
    <row r="170" spans="2:11" ht="15" customHeight="1">
      <c r="B170" s="269"/>
      <c r="C170" s="249" t="s">
        <v>804</v>
      </c>
      <c r="D170" s="249"/>
      <c r="E170" s="249"/>
      <c r="F170" s="268" t="s">
        <v>805</v>
      </c>
      <c r="G170" s="249"/>
      <c r="H170" s="249" t="s">
        <v>865</v>
      </c>
      <c r="I170" s="249" t="s">
        <v>801</v>
      </c>
      <c r="J170" s="249">
        <v>50</v>
      </c>
      <c r="K170" s="290"/>
    </row>
    <row r="171" spans="2:11" ht="15" customHeight="1">
      <c r="B171" s="269"/>
      <c r="C171" s="249" t="s">
        <v>807</v>
      </c>
      <c r="D171" s="249"/>
      <c r="E171" s="249"/>
      <c r="F171" s="268" t="s">
        <v>799</v>
      </c>
      <c r="G171" s="249"/>
      <c r="H171" s="249" t="s">
        <v>865</v>
      </c>
      <c r="I171" s="249" t="s">
        <v>809</v>
      </c>
      <c r="J171" s="249"/>
      <c r="K171" s="290"/>
    </row>
    <row r="172" spans="2:11" ht="15" customHeight="1">
      <c r="B172" s="269"/>
      <c r="C172" s="249" t="s">
        <v>818</v>
      </c>
      <c r="D172" s="249"/>
      <c r="E172" s="249"/>
      <c r="F172" s="268" t="s">
        <v>805</v>
      </c>
      <c r="G172" s="249"/>
      <c r="H172" s="249" t="s">
        <v>865</v>
      </c>
      <c r="I172" s="249" t="s">
        <v>801</v>
      </c>
      <c r="J172" s="249">
        <v>50</v>
      </c>
      <c r="K172" s="290"/>
    </row>
    <row r="173" spans="2:11" ht="15" customHeight="1">
      <c r="B173" s="269"/>
      <c r="C173" s="249" t="s">
        <v>826</v>
      </c>
      <c r="D173" s="249"/>
      <c r="E173" s="249"/>
      <c r="F173" s="268" t="s">
        <v>805</v>
      </c>
      <c r="G173" s="249"/>
      <c r="H173" s="249" t="s">
        <v>865</v>
      </c>
      <c r="I173" s="249" t="s">
        <v>801</v>
      </c>
      <c r="J173" s="249">
        <v>50</v>
      </c>
      <c r="K173" s="290"/>
    </row>
    <row r="174" spans="2:11" ht="15" customHeight="1">
      <c r="B174" s="269"/>
      <c r="C174" s="249" t="s">
        <v>824</v>
      </c>
      <c r="D174" s="249"/>
      <c r="E174" s="249"/>
      <c r="F174" s="268" t="s">
        <v>805</v>
      </c>
      <c r="G174" s="249"/>
      <c r="H174" s="249" t="s">
        <v>865</v>
      </c>
      <c r="I174" s="249" t="s">
        <v>801</v>
      </c>
      <c r="J174" s="249">
        <v>50</v>
      </c>
      <c r="K174" s="290"/>
    </row>
    <row r="175" spans="2:11" ht="15" customHeight="1">
      <c r="B175" s="269"/>
      <c r="C175" s="249" t="s">
        <v>121</v>
      </c>
      <c r="D175" s="249"/>
      <c r="E175" s="249"/>
      <c r="F175" s="268" t="s">
        <v>799</v>
      </c>
      <c r="G175" s="249"/>
      <c r="H175" s="249" t="s">
        <v>866</v>
      </c>
      <c r="I175" s="249" t="s">
        <v>867</v>
      </c>
      <c r="J175" s="249"/>
      <c r="K175" s="290"/>
    </row>
    <row r="176" spans="2:11" ht="15" customHeight="1">
      <c r="B176" s="269"/>
      <c r="C176" s="249" t="s">
        <v>60</v>
      </c>
      <c r="D176" s="249"/>
      <c r="E176" s="249"/>
      <c r="F176" s="268" t="s">
        <v>799</v>
      </c>
      <c r="G176" s="249"/>
      <c r="H176" s="249" t="s">
        <v>868</v>
      </c>
      <c r="I176" s="249" t="s">
        <v>869</v>
      </c>
      <c r="J176" s="249">
        <v>1</v>
      </c>
      <c r="K176" s="290"/>
    </row>
    <row r="177" spans="2:11" ht="15" customHeight="1">
      <c r="B177" s="269"/>
      <c r="C177" s="249" t="s">
        <v>56</v>
      </c>
      <c r="D177" s="249"/>
      <c r="E177" s="249"/>
      <c r="F177" s="268" t="s">
        <v>799</v>
      </c>
      <c r="G177" s="249"/>
      <c r="H177" s="249" t="s">
        <v>870</v>
      </c>
      <c r="I177" s="249" t="s">
        <v>801</v>
      </c>
      <c r="J177" s="249">
        <v>20</v>
      </c>
      <c r="K177" s="290"/>
    </row>
    <row r="178" spans="2:11" ht="15" customHeight="1">
      <c r="B178" s="269"/>
      <c r="C178" s="249" t="s">
        <v>122</v>
      </c>
      <c r="D178" s="249"/>
      <c r="E178" s="249"/>
      <c r="F178" s="268" t="s">
        <v>799</v>
      </c>
      <c r="G178" s="249"/>
      <c r="H178" s="249" t="s">
        <v>871</v>
      </c>
      <c r="I178" s="249" t="s">
        <v>801</v>
      </c>
      <c r="J178" s="249">
        <v>255</v>
      </c>
      <c r="K178" s="290"/>
    </row>
    <row r="179" spans="2:11" ht="15" customHeight="1">
      <c r="B179" s="269"/>
      <c r="C179" s="249" t="s">
        <v>123</v>
      </c>
      <c r="D179" s="249"/>
      <c r="E179" s="249"/>
      <c r="F179" s="268" t="s">
        <v>799</v>
      </c>
      <c r="G179" s="249"/>
      <c r="H179" s="249" t="s">
        <v>764</v>
      </c>
      <c r="I179" s="249" t="s">
        <v>801</v>
      </c>
      <c r="J179" s="249">
        <v>10</v>
      </c>
      <c r="K179" s="290"/>
    </row>
    <row r="180" spans="2:11" ht="15" customHeight="1">
      <c r="B180" s="269"/>
      <c r="C180" s="249" t="s">
        <v>124</v>
      </c>
      <c r="D180" s="249"/>
      <c r="E180" s="249"/>
      <c r="F180" s="268" t="s">
        <v>799</v>
      </c>
      <c r="G180" s="249"/>
      <c r="H180" s="249" t="s">
        <v>872</v>
      </c>
      <c r="I180" s="249" t="s">
        <v>833</v>
      </c>
      <c r="J180" s="249"/>
      <c r="K180" s="290"/>
    </row>
    <row r="181" spans="2:11" ht="15" customHeight="1">
      <c r="B181" s="269"/>
      <c r="C181" s="249" t="s">
        <v>873</v>
      </c>
      <c r="D181" s="249"/>
      <c r="E181" s="249"/>
      <c r="F181" s="268" t="s">
        <v>799</v>
      </c>
      <c r="G181" s="249"/>
      <c r="H181" s="249" t="s">
        <v>874</v>
      </c>
      <c r="I181" s="249" t="s">
        <v>833</v>
      </c>
      <c r="J181" s="249"/>
      <c r="K181" s="290"/>
    </row>
    <row r="182" spans="2:11" ht="15" customHeight="1">
      <c r="B182" s="269"/>
      <c r="C182" s="249" t="s">
        <v>862</v>
      </c>
      <c r="D182" s="249"/>
      <c r="E182" s="249"/>
      <c r="F182" s="268" t="s">
        <v>799</v>
      </c>
      <c r="G182" s="249"/>
      <c r="H182" s="249" t="s">
        <v>875</v>
      </c>
      <c r="I182" s="249" t="s">
        <v>833</v>
      </c>
      <c r="J182" s="249"/>
      <c r="K182" s="290"/>
    </row>
    <row r="183" spans="2:11" ht="15" customHeight="1">
      <c r="B183" s="269"/>
      <c r="C183" s="249" t="s">
        <v>126</v>
      </c>
      <c r="D183" s="249"/>
      <c r="E183" s="249"/>
      <c r="F183" s="268" t="s">
        <v>805</v>
      </c>
      <c r="G183" s="249"/>
      <c r="H183" s="249" t="s">
        <v>876</v>
      </c>
      <c r="I183" s="249" t="s">
        <v>801</v>
      </c>
      <c r="J183" s="249">
        <v>50</v>
      </c>
      <c r="K183" s="290"/>
    </row>
    <row r="184" spans="2:11" ht="15" customHeight="1">
      <c r="B184" s="269"/>
      <c r="C184" s="249" t="s">
        <v>877</v>
      </c>
      <c r="D184" s="249"/>
      <c r="E184" s="249"/>
      <c r="F184" s="268" t="s">
        <v>805</v>
      </c>
      <c r="G184" s="249"/>
      <c r="H184" s="249" t="s">
        <v>878</v>
      </c>
      <c r="I184" s="249" t="s">
        <v>879</v>
      </c>
      <c r="J184" s="249"/>
      <c r="K184" s="290"/>
    </row>
    <row r="185" spans="2:11" ht="15" customHeight="1">
      <c r="B185" s="269"/>
      <c r="C185" s="249" t="s">
        <v>880</v>
      </c>
      <c r="D185" s="249"/>
      <c r="E185" s="249"/>
      <c r="F185" s="268" t="s">
        <v>805</v>
      </c>
      <c r="G185" s="249"/>
      <c r="H185" s="249" t="s">
        <v>881</v>
      </c>
      <c r="I185" s="249" t="s">
        <v>879</v>
      </c>
      <c r="J185" s="249"/>
      <c r="K185" s="290"/>
    </row>
    <row r="186" spans="2:11" ht="15" customHeight="1">
      <c r="B186" s="269"/>
      <c r="C186" s="249" t="s">
        <v>882</v>
      </c>
      <c r="D186" s="249"/>
      <c r="E186" s="249"/>
      <c r="F186" s="268" t="s">
        <v>805</v>
      </c>
      <c r="G186" s="249"/>
      <c r="H186" s="249" t="s">
        <v>883</v>
      </c>
      <c r="I186" s="249" t="s">
        <v>879</v>
      </c>
      <c r="J186" s="249"/>
      <c r="K186" s="290"/>
    </row>
    <row r="187" spans="2:11" ht="15" customHeight="1">
      <c r="B187" s="269"/>
      <c r="C187" s="302" t="s">
        <v>884</v>
      </c>
      <c r="D187" s="249"/>
      <c r="E187" s="249"/>
      <c r="F187" s="268" t="s">
        <v>805</v>
      </c>
      <c r="G187" s="249"/>
      <c r="H187" s="249" t="s">
        <v>885</v>
      </c>
      <c r="I187" s="249" t="s">
        <v>886</v>
      </c>
      <c r="J187" s="303" t="s">
        <v>887</v>
      </c>
      <c r="K187" s="290"/>
    </row>
    <row r="188" spans="2:11" ht="15" customHeight="1">
      <c r="B188" s="269"/>
      <c r="C188" s="254" t="s">
        <v>45</v>
      </c>
      <c r="D188" s="249"/>
      <c r="E188" s="249"/>
      <c r="F188" s="268" t="s">
        <v>799</v>
      </c>
      <c r="G188" s="249"/>
      <c r="H188" s="245" t="s">
        <v>888</v>
      </c>
      <c r="I188" s="249" t="s">
        <v>889</v>
      </c>
      <c r="J188" s="249"/>
      <c r="K188" s="290"/>
    </row>
    <row r="189" spans="2:11" ht="15" customHeight="1">
      <c r="B189" s="269"/>
      <c r="C189" s="254" t="s">
        <v>890</v>
      </c>
      <c r="D189" s="249"/>
      <c r="E189" s="249"/>
      <c r="F189" s="268" t="s">
        <v>799</v>
      </c>
      <c r="G189" s="249"/>
      <c r="H189" s="249" t="s">
        <v>891</v>
      </c>
      <c r="I189" s="249" t="s">
        <v>833</v>
      </c>
      <c r="J189" s="249"/>
      <c r="K189" s="290"/>
    </row>
    <row r="190" spans="2:11" ht="15" customHeight="1">
      <c r="B190" s="269"/>
      <c r="C190" s="254" t="s">
        <v>892</v>
      </c>
      <c r="D190" s="249"/>
      <c r="E190" s="249"/>
      <c r="F190" s="268" t="s">
        <v>799</v>
      </c>
      <c r="G190" s="249"/>
      <c r="H190" s="249" t="s">
        <v>893</v>
      </c>
      <c r="I190" s="249" t="s">
        <v>833</v>
      </c>
      <c r="J190" s="249"/>
      <c r="K190" s="290"/>
    </row>
    <row r="191" spans="2:11" ht="15" customHeight="1">
      <c r="B191" s="269"/>
      <c r="C191" s="254" t="s">
        <v>894</v>
      </c>
      <c r="D191" s="249"/>
      <c r="E191" s="249"/>
      <c r="F191" s="268" t="s">
        <v>805</v>
      </c>
      <c r="G191" s="249"/>
      <c r="H191" s="249" t="s">
        <v>895</v>
      </c>
      <c r="I191" s="249" t="s">
        <v>833</v>
      </c>
      <c r="J191" s="249"/>
      <c r="K191" s="290"/>
    </row>
    <row r="192" spans="2:11" ht="15" customHeight="1">
      <c r="B192" s="296"/>
      <c r="C192" s="304"/>
      <c r="D192" s="278"/>
      <c r="E192" s="278"/>
      <c r="F192" s="278"/>
      <c r="G192" s="278"/>
      <c r="H192" s="278"/>
      <c r="I192" s="278"/>
      <c r="J192" s="278"/>
      <c r="K192" s="297"/>
    </row>
    <row r="193" spans="2:11" ht="18.75" customHeight="1">
      <c r="B193" s="245"/>
      <c r="C193" s="249"/>
      <c r="D193" s="249"/>
      <c r="E193" s="249"/>
      <c r="F193" s="268"/>
      <c r="G193" s="249"/>
      <c r="H193" s="249"/>
      <c r="I193" s="249"/>
      <c r="J193" s="249"/>
      <c r="K193" s="245"/>
    </row>
    <row r="194" spans="2:11" ht="18.75" customHeight="1">
      <c r="B194" s="245"/>
      <c r="C194" s="249"/>
      <c r="D194" s="249"/>
      <c r="E194" s="249"/>
      <c r="F194" s="268"/>
      <c r="G194" s="249"/>
      <c r="H194" s="249"/>
      <c r="I194" s="249"/>
      <c r="J194" s="249"/>
      <c r="K194" s="245"/>
    </row>
    <row r="195" spans="2:11" ht="18.75" customHeight="1">
      <c r="B195" s="255"/>
      <c r="C195" s="255"/>
      <c r="D195" s="255"/>
      <c r="E195" s="255"/>
      <c r="F195" s="255"/>
      <c r="G195" s="255"/>
      <c r="H195" s="255"/>
      <c r="I195" s="255"/>
      <c r="J195" s="255"/>
      <c r="K195" s="255"/>
    </row>
    <row r="196" spans="2:11">
      <c r="B196" s="237"/>
      <c r="C196" s="238"/>
      <c r="D196" s="238"/>
      <c r="E196" s="238"/>
      <c r="F196" s="238"/>
      <c r="G196" s="238"/>
      <c r="H196" s="238"/>
      <c r="I196" s="238"/>
      <c r="J196" s="238"/>
      <c r="K196" s="239"/>
    </row>
    <row r="197" spans="2:11" ht="22.2">
      <c r="B197" s="240"/>
      <c r="C197" s="363" t="s">
        <v>896</v>
      </c>
      <c r="D197" s="363"/>
      <c r="E197" s="363"/>
      <c r="F197" s="363"/>
      <c r="G197" s="363"/>
      <c r="H197" s="363"/>
      <c r="I197" s="363"/>
      <c r="J197" s="363"/>
      <c r="K197" s="241"/>
    </row>
    <row r="198" spans="2:11" ht="25.5" customHeight="1">
      <c r="B198" s="240"/>
      <c r="C198" s="305" t="s">
        <v>897</v>
      </c>
      <c r="D198" s="305"/>
      <c r="E198" s="305"/>
      <c r="F198" s="305" t="s">
        <v>898</v>
      </c>
      <c r="G198" s="306"/>
      <c r="H198" s="362" t="s">
        <v>899</v>
      </c>
      <c r="I198" s="362"/>
      <c r="J198" s="362"/>
      <c r="K198" s="241"/>
    </row>
    <row r="199" spans="2:11" ht="5.25" customHeight="1">
      <c r="B199" s="269"/>
      <c r="C199" s="266"/>
      <c r="D199" s="266"/>
      <c r="E199" s="266"/>
      <c r="F199" s="266"/>
      <c r="G199" s="249"/>
      <c r="H199" s="266"/>
      <c r="I199" s="266"/>
      <c r="J199" s="266"/>
      <c r="K199" s="290"/>
    </row>
    <row r="200" spans="2:11" ht="15" customHeight="1">
      <c r="B200" s="269"/>
      <c r="C200" s="249" t="s">
        <v>889</v>
      </c>
      <c r="D200" s="249"/>
      <c r="E200" s="249"/>
      <c r="F200" s="268" t="s">
        <v>46</v>
      </c>
      <c r="G200" s="249"/>
      <c r="H200" s="360" t="s">
        <v>900</v>
      </c>
      <c r="I200" s="360"/>
      <c r="J200" s="360"/>
      <c r="K200" s="290"/>
    </row>
    <row r="201" spans="2:11" ht="15" customHeight="1">
      <c r="B201" s="269"/>
      <c r="C201" s="275"/>
      <c r="D201" s="249"/>
      <c r="E201" s="249"/>
      <c r="F201" s="268" t="s">
        <v>47</v>
      </c>
      <c r="G201" s="249"/>
      <c r="H201" s="360" t="s">
        <v>901</v>
      </c>
      <c r="I201" s="360"/>
      <c r="J201" s="360"/>
      <c r="K201" s="290"/>
    </row>
    <row r="202" spans="2:11" ht="15" customHeight="1">
      <c r="B202" s="269"/>
      <c r="C202" s="275"/>
      <c r="D202" s="249"/>
      <c r="E202" s="249"/>
      <c r="F202" s="268" t="s">
        <v>50</v>
      </c>
      <c r="G202" s="249"/>
      <c r="H202" s="360" t="s">
        <v>902</v>
      </c>
      <c r="I202" s="360"/>
      <c r="J202" s="360"/>
      <c r="K202" s="290"/>
    </row>
    <row r="203" spans="2:11" ht="15" customHeight="1">
      <c r="B203" s="269"/>
      <c r="C203" s="249"/>
      <c r="D203" s="249"/>
      <c r="E203" s="249"/>
      <c r="F203" s="268" t="s">
        <v>48</v>
      </c>
      <c r="G203" s="249"/>
      <c r="H203" s="360" t="s">
        <v>903</v>
      </c>
      <c r="I203" s="360"/>
      <c r="J203" s="360"/>
      <c r="K203" s="290"/>
    </row>
    <row r="204" spans="2:11" ht="15" customHeight="1">
      <c r="B204" s="269"/>
      <c r="C204" s="249"/>
      <c r="D204" s="249"/>
      <c r="E204" s="249"/>
      <c r="F204" s="268" t="s">
        <v>49</v>
      </c>
      <c r="G204" s="249"/>
      <c r="H204" s="360" t="s">
        <v>904</v>
      </c>
      <c r="I204" s="360"/>
      <c r="J204" s="360"/>
      <c r="K204" s="290"/>
    </row>
    <row r="205" spans="2:11" ht="15" customHeight="1">
      <c r="B205" s="269"/>
      <c r="C205" s="249"/>
      <c r="D205" s="249"/>
      <c r="E205" s="249"/>
      <c r="F205" s="268"/>
      <c r="G205" s="249"/>
      <c r="H205" s="249"/>
      <c r="I205" s="249"/>
      <c r="J205" s="249"/>
      <c r="K205" s="290"/>
    </row>
    <row r="206" spans="2:11" ht="15" customHeight="1">
      <c r="B206" s="269"/>
      <c r="C206" s="249" t="s">
        <v>845</v>
      </c>
      <c r="D206" s="249"/>
      <c r="E206" s="249"/>
      <c r="F206" s="268" t="s">
        <v>82</v>
      </c>
      <c r="G206" s="249"/>
      <c r="H206" s="360" t="s">
        <v>905</v>
      </c>
      <c r="I206" s="360"/>
      <c r="J206" s="360"/>
      <c r="K206" s="290"/>
    </row>
    <row r="207" spans="2:11" ht="15" customHeight="1">
      <c r="B207" s="269"/>
      <c r="C207" s="275"/>
      <c r="D207" s="249"/>
      <c r="E207" s="249"/>
      <c r="F207" s="268" t="s">
        <v>742</v>
      </c>
      <c r="G207" s="249"/>
      <c r="H207" s="360" t="s">
        <v>743</v>
      </c>
      <c r="I207" s="360"/>
      <c r="J207" s="360"/>
      <c r="K207" s="290"/>
    </row>
    <row r="208" spans="2:11" ht="15" customHeight="1">
      <c r="B208" s="269"/>
      <c r="C208" s="249"/>
      <c r="D208" s="249"/>
      <c r="E208" s="249"/>
      <c r="F208" s="268" t="s">
        <v>740</v>
      </c>
      <c r="G208" s="249"/>
      <c r="H208" s="360" t="s">
        <v>906</v>
      </c>
      <c r="I208" s="360"/>
      <c r="J208" s="360"/>
      <c r="K208" s="290"/>
    </row>
    <row r="209" spans="2:11" ht="15" customHeight="1">
      <c r="B209" s="307"/>
      <c r="C209" s="275"/>
      <c r="D209" s="275"/>
      <c r="E209" s="275"/>
      <c r="F209" s="268" t="s">
        <v>744</v>
      </c>
      <c r="G209" s="254"/>
      <c r="H209" s="361" t="s">
        <v>745</v>
      </c>
      <c r="I209" s="361"/>
      <c r="J209" s="361"/>
      <c r="K209" s="308"/>
    </row>
    <row r="210" spans="2:11" ht="15" customHeight="1">
      <c r="B210" s="307"/>
      <c r="C210" s="275"/>
      <c r="D210" s="275"/>
      <c r="E210" s="275"/>
      <c r="F210" s="268" t="s">
        <v>746</v>
      </c>
      <c r="G210" s="254"/>
      <c r="H210" s="361" t="s">
        <v>907</v>
      </c>
      <c r="I210" s="361"/>
      <c r="J210" s="361"/>
      <c r="K210" s="308"/>
    </row>
    <row r="211" spans="2:11" ht="15" customHeight="1">
      <c r="B211" s="307"/>
      <c r="C211" s="275"/>
      <c r="D211" s="275"/>
      <c r="E211" s="275"/>
      <c r="F211" s="309"/>
      <c r="G211" s="254"/>
      <c r="H211" s="310"/>
      <c r="I211" s="310"/>
      <c r="J211" s="310"/>
      <c r="K211" s="308"/>
    </row>
    <row r="212" spans="2:11" ht="15" customHeight="1">
      <c r="B212" s="307"/>
      <c r="C212" s="249" t="s">
        <v>869</v>
      </c>
      <c r="D212" s="275"/>
      <c r="E212" s="275"/>
      <c r="F212" s="268">
        <v>1</v>
      </c>
      <c r="G212" s="254"/>
      <c r="H212" s="361" t="s">
        <v>908</v>
      </c>
      <c r="I212" s="361"/>
      <c r="J212" s="361"/>
      <c r="K212" s="308"/>
    </row>
    <row r="213" spans="2:11" ht="15" customHeight="1">
      <c r="B213" s="307"/>
      <c r="C213" s="275"/>
      <c r="D213" s="275"/>
      <c r="E213" s="275"/>
      <c r="F213" s="268">
        <v>2</v>
      </c>
      <c r="G213" s="254"/>
      <c r="H213" s="361" t="s">
        <v>909</v>
      </c>
      <c r="I213" s="361"/>
      <c r="J213" s="361"/>
      <c r="K213" s="308"/>
    </row>
    <row r="214" spans="2:11" ht="15" customHeight="1">
      <c r="B214" s="307"/>
      <c r="C214" s="275"/>
      <c r="D214" s="275"/>
      <c r="E214" s="275"/>
      <c r="F214" s="268">
        <v>3</v>
      </c>
      <c r="G214" s="254"/>
      <c r="H214" s="361" t="s">
        <v>910</v>
      </c>
      <c r="I214" s="361"/>
      <c r="J214" s="361"/>
      <c r="K214" s="308"/>
    </row>
    <row r="215" spans="2:11" ht="15" customHeight="1">
      <c r="B215" s="307"/>
      <c r="C215" s="275"/>
      <c r="D215" s="275"/>
      <c r="E215" s="275"/>
      <c r="F215" s="268">
        <v>4</v>
      </c>
      <c r="G215" s="254"/>
      <c r="H215" s="361" t="s">
        <v>911</v>
      </c>
      <c r="I215" s="361"/>
      <c r="J215" s="361"/>
      <c r="K215" s="308"/>
    </row>
    <row r="216" spans="2:11" ht="12.75" customHeight="1">
      <c r="B216" s="311"/>
      <c r="C216" s="312"/>
      <c r="D216" s="312"/>
      <c r="E216" s="312"/>
      <c r="F216" s="312"/>
      <c r="G216" s="312"/>
      <c r="H216" s="312"/>
      <c r="I216" s="312"/>
      <c r="J216" s="312"/>
      <c r="K216" s="313"/>
    </row>
  </sheetData>
  <sheetProtection algorithmName="SHA-512" hashValue="q8ic4yGDfm++gHUyeJeRlSu27JG0S9EZks9okCjJIU/0FkdnEIZsD4s7Eq6LRXeCZjFmYXefVPoMkm1E31MWoQ==" saltValue="HxTgoOzem+0UFWeSmo0U/g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SO 01 - Kruhový objezd Tá...</vt:lpstr>
      <vt:lpstr>SO 03 - Kruhový objezd Mí...</vt:lpstr>
      <vt:lpstr>SO 04 - Kruhový objezd Sa...</vt:lpstr>
      <vt:lpstr>SO 05 - Kruhový objezd Ve...</vt:lpstr>
      <vt:lpstr>SO 06 - Kruhový objezd Vá...</vt:lpstr>
      <vt:lpstr>SO 07 - Kruhový objezd Zn...</vt:lpstr>
      <vt:lpstr>Pokyny pro vyplnění</vt:lpstr>
      <vt:lpstr>'Rekapitulace stavby'!Názvy_tisku</vt:lpstr>
      <vt:lpstr>'SO 01 - Kruhový objezd Tá...'!Názvy_tisku</vt:lpstr>
      <vt:lpstr>'SO 03 - Kruhový objezd Mí...'!Názvy_tisku</vt:lpstr>
      <vt:lpstr>'SO 04 - Kruhový objezd Sa...'!Názvy_tisku</vt:lpstr>
      <vt:lpstr>'SO 05 - Kruhový objezd Ve...'!Názvy_tisku</vt:lpstr>
      <vt:lpstr>'SO 06 - Kruhový objezd Vá...'!Názvy_tisku</vt:lpstr>
      <vt:lpstr>'SO 07 - Kruhový objezd Zn...'!Názvy_tisku</vt:lpstr>
      <vt:lpstr>'Pokyny pro vyplnění'!Oblast_tisku</vt:lpstr>
      <vt:lpstr>'Rekapitulace stavby'!Oblast_tisku</vt:lpstr>
      <vt:lpstr>'SO 01 - Kruhový objezd Tá...'!Oblast_tisku</vt:lpstr>
      <vt:lpstr>'SO 03 - Kruhový objezd Mí...'!Oblast_tisku</vt:lpstr>
      <vt:lpstr>'SO 04 - Kruhový objezd Sa...'!Oblast_tisku</vt:lpstr>
      <vt:lpstr>'SO 05 - Kruhový objezd Ve...'!Oblast_tisku</vt:lpstr>
      <vt:lpstr>'SO 06 - Kruhový objezd Vá...'!Oblast_tisku</vt:lpstr>
      <vt:lpstr>'SO 07 - Kruhový objezd Zn...'!Oblast_tisku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Juras V</dc:creator>
  <cp:lastModifiedBy>Juras V</cp:lastModifiedBy>
  <dcterms:created xsi:type="dcterms:W3CDTF">2019-11-27T15:19:02Z</dcterms:created>
  <dcterms:modified xsi:type="dcterms:W3CDTF">2019-11-27T15:19:22Z</dcterms:modified>
</cp:coreProperties>
</file>